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45" yWindow="0" windowWidth="19080" windowHeight="12435"/>
  </bookViews>
  <sheets>
    <sheet name="Input" sheetId="1" r:id="rId1"/>
    <sheet name="Output" sheetId="2" r:id="rId2"/>
  </sheets>
  <calcPr calcId="125725" calcMode="manual"/>
</workbook>
</file>

<file path=xl/calcChain.xml><?xml version="1.0" encoding="utf-8"?>
<calcChain xmlns="http://schemas.openxmlformats.org/spreadsheetml/2006/main">
  <c r="P16" i="2"/>
  <c r="O16"/>
  <c r="N16"/>
  <c r="M16"/>
  <c r="L16"/>
  <c r="K16"/>
  <c r="J16"/>
  <c r="I16"/>
  <c r="H16"/>
  <c r="G16"/>
  <c r="F16"/>
  <c r="E14"/>
  <c r="E13"/>
  <c r="O42"/>
  <c r="L42"/>
  <c r="I42"/>
  <c r="F42"/>
  <c r="O40"/>
  <c r="L40"/>
  <c r="I40"/>
  <c r="F40"/>
  <c r="O38"/>
  <c r="L38"/>
  <c r="I38"/>
  <c r="G38"/>
  <c r="F38"/>
  <c r="O37"/>
  <c r="L37"/>
  <c r="I37"/>
  <c r="G37"/>
  <c r="F37"/>
  <c r="O36"/>
  <c r="L36"/>
  <c r="I36"/>
  <c r="G36"/>
  <c r="F36"/>
  <c r="O34"/>
  <c r="L34"/>
  <c r="I34"/>
  <c r="F34"/>
  <c r="O32"/>
  <c r="L32"/>
  <c r="I32"/>
  <c r="G32"/>
  <c r="F32"/>
  <c r="O31"/>
  <c r="L31"/>
  <c r="I31"/>
  <c r="G31"/>
  <c r="F31"/>
  <c r="O30"/>
  <c r="L30"/>
  <c r="I30"/>
  <c r="G30"/>
  <c r="F30"/>
  <c r="O28"/>
  <c r="L28"/>
  <c r="I28"/>
  <c r="F28"/>
  <c r="O26"/>
  <c r="L26"/>
  <c r="I26"/>
  <c r="G26"/>
  <c r="F26"/>
  <c r="O25"/>
  <c r="L25"/>
  <c r="I25"/>
  <c r="G25"/>
  <c r="F25"/>
  <c r="O24"/>
  <c r="L24"/>
  <c r="I24"/>
  <c r="G24"/>
  <c r="F24"/>
  <c r="O22"/>
  <c r="L22"/>
  <c r="I22"/>
  <c r="F22"/>
  <c r="O20"/>
  <c r="L20"/>
  <c r="I20"/>
  <c r="G20"/>
  <c r="F20"/>
  <c r="O19"/>
  <c r="L19"/>
  <c r="I19"/>
  <c r="G19"/>
  <c r="F19"/>
  <c r="O18"/>
  <c r="L18"/>
  <c r="I18"/>
  <c r="G18"/>
  <c r="F18"/>
  <c r="L48" i="1"/>
  <c r="O48" s="1"/>
  <c r="P42" i="2" s="1"/>
  <c r="F34" i="1"/>
  <c r="G22" i="2" s="1"/>
  <c r="F38" i="1"/>
  <c r="G28" i="2" s="1"/>
  <c r="F42" i="1"/>
  <c r="G34" i="2" s="1"/>
  <c r="F46" i="1"/>
  <c r="G40" i="2" s="1"/>
  <c r="L31" i="1" l="1"/>
  <c r="J31" s="1"/>
  <c r="K18" i="2" s="1"/>
  <c r="L45" i="1"/>
  <c r="J45" s="1"/>
  <c r="K38" i="2" s="1"/>
  <c r="L37" i="1"/>
  <c r="J37" s="1"/>
  <c r="K26" i="2" s="1"/>
  <c r="L43" i="1"/>
  <c r="M36" i="2" s="1"/>
  <c r="M18"/>
  <c r="L36" i="1"/>
  <c r="M25" i="2" s="1"/>
  <c r="L33" i="1"/>
  <c r="J33" s="1"/>
  <c r="K20" i="2" s="1"/>
  <c r="M42"/>
  <c r="L39" i="1"/>
  <c r="M30" i="2" s="1"/>
  <c r="L32" i="1"/>
  <c r="M19" i="2" s="1"/>
  <c r="L41" i="1"/>
  <c r="M32" i="2" s="1"/>
  <c r="I48" i="1"/>
  <c r="I36" s="1"/>
  <c r="J25" i="2" s="1"/>
  <c r="O44" i="1"/>
  <c r="P37" i="2" s="1"/>
  <c r="O39" i="1"/>
  <c r="P30" i="2" s="1"/>
  <c r="O37" i="1"/>
  <c r="P26" i="2" s="1"/>
  <c r="L35" i="1"/>
  <c r="M24" i="2" s="1"/>
  <c r="M44" i="1"/>
  <c r="N37" i="2" s="1"/>
  <c r="O31" i="1"/>
  <c r="P18" i="2" s="1"/>
  <c r="L40" i="1"/>
  <c r="M31" i="2" s="1"/>
  <c r="I45" i="1"/>
  <c r="J38" i="2" s="1"/>
  <c r="L44" i="1"/>
  <c r="M37" i="2" s="1"/>
  <c r="O43" i="1"/>
  <c r="P36" i="2" s="1"/>
  <c r="I33" i="1"/>
  <c r="J20" i="2" s="1"/>
  <c r="O35" i="1"/>
  <c r="P24" i="2" s="1"/>
  <c r="O45" i="1"/>
  <c r="P38" i="2" s="1"/>
  <c r="O33" i="1"/>
  <c r="P20" i="2" s="1"/>
  <c r="O32" i="1"/>
  <c r="P19" i="2" s="1"/>
  <c r="O40" i="1"/>
  <c r="P31" i="2" s="1"/>
  <c r="I32" i="1"/>
  <c r="J19" i="2" s="1"/>
  <c r="I37" i="1"/>
  <c r="J26" i="2" s="1"/>
  <c r="O36" i="1"/>
  <c r="P25" i="2" s="1"/>
  <c r="I39" i="1"/>
  <c r="J30" i="2" s="1"/>
  <c r="O41" i="1"/>
  <c r="P32" i="2" s="1"/>
  <c r="F48" i="1"/>
  <c r="G42" i="2" s="1"/>
  <c r="M38" l="1"/>
  <c r="J43" i="1"/>
  <c r="K36" i="2" s="1"/>
  <c r="M26"/>
  <c r="J36" i="1"/>
  <c r="K25" i="2" s="1"/>
  <c r="J39" i="1"/>
  <c r="K30" i="2" s="1"/>
  <c r="J41" i="1"/>
  <c r="K32" i="2" s="1"/>
  <c r="I35" i="1"/>
  <c r="J24" i="2" s="1"/>
  <c r="I41" i="1"/>
  <c r="J32" i="2" s="1"/>
  <c r="J32" i="1"/>
  <c r="K19" i="2" s="1"/>
  <c r="I31" i="1"/>
  <c r="J18" i="2" s="1"/>
  <c r="M20"/>
  <c r="I40" i="1"/>
  <c r="J31" i="2" s="1"/>
  <c r="I44" i="1"/>
  <c r="I43"/>
  <c r="J42" i="2"/>
  <c r="L46" i="1"/>
  <c r="M40" i="2" s="1"/>
  <c r="M37" i="1"/>
  <c r="N26" i="2" s="1"/>
  <c r="L34" i="1"/>
  <c r="M22" i="2" s="1"/>
  <c r="J35" i="1"/>
  <c r="K24" i="2" s="1"/>
  <c r="M39" i="1"/>
  <c r="N30" i="2" s="1"/>
  <c r="G36" i="1"/>
  <c r="H25" i="2" s="1"/>
  <c r="L38" i="1"/>
  <c r="M28" i="2" s="1"/>
  <c r="G39" i="1"/>
  <c r="H30" i="2" s="1"/>
  <c r="J40" i="1"/>
  <c r="K31" i="2" s="1"/>
  <c r="L42" i="1"/>
  <c r="M34" i="2" s="1"/>
  <c r="G37" i="1"/>
  <c r="H26" i="2" s="1"/>
  <c r="M33" i="1"/>
  <c r="N20" i="2" s="1"/>
  <c r="M35" i="1"/>
  <c r="N24" i="2" s="1"/>
  <c r="O38" i="1"/>
  <c r="P28" i="2" s="1"/>
  <c r="G45" i="1"/>
  <c r="H38" i="2" s="1"/>
  <c r="I38" i="1"/>
  <c r="J28" i="2" s="1"/>
  <c r="G35" i="1"/>
  <c r="H24" i="2" s="1"/>
  <c r="M36" i="1"/>
  <c r="N25" i="2" s="1"/>
  <c r="M32" i="1"/>
  <c r="N19" i="2" s="1"/>
  <c r="J44" i="1"/>
  <c r="K37" i="2" s="1"/>
  <c r="M40" i="1"/>
  <c r="N31" i="2" s="1"/>
  <c r="M45" i="1"/>
  <c r="N38" i="2" s="1"/>
  <c r="O46" i="1"/>
  <c r="P40" i="2" s="1"/>
  <c r="M43" i="1"/>
  <c r="N36" i="2" s="1"/>
  <c r="M41" i="1"/>
  <c r="N32" i="2" s="1"/>
  <c r="G32" i="1"/>
  <c r="H19" i="2" s="1"/>
  <c r="G33" i="1"/>
  <c r="H20" i="2" s="1"/>
  <c r="M31" i="1"/>
  <c r="N18" i="2" s="1"/>
  <c r="O34" i="1"/>
  <c r="P22" i="2" s="1"/>
  <c r="O42" i="1"/>
  <c r="P34" i="2" s="1"/>
  <c r="G31" i="1" l="1"/>
  <c r="H18" i="2" s="1"/>
  <c r="G41" i="1"/>
  <c r="H32" i="2" s="1"/>
  <c r="J34" i="1"/>
  <c r="K22" i="2" s="1"/>
  <c r="I34" i="1"/>
  <c r="J22" i="2" s="1"/>
  <c r="G40" i="1"/>
  <c r="H31" i="2" s="1"/>
  <c r="I42" i="1"/>
  <c r="J34" i="2" s="1"/>
  <c r="I46" i="1"/>
  <c r="J40" i="2" s="1"/>
  <c r="J37"/>
  <c r="G44" i="1"/>
  <c r="H37" i="2" s="1"/>
  <c r="J36"/>
  <c r="G43" i="1"/>
  <c r="J38"/>
  <c r="K28" i="2" s="1"/>
  <c r="J42" i="1"/>
  <c r="K34" i="2" s="1"/>
  <c r="J46" i="1"/>
  <c r="K40" i="2" s="1"/>
  <c r="M42" i="1"/>
  <c r="N34" i="2" s="1"/>
  <c r="M46" i="1"/>
  <c r="N40" i="2" s="1"/>
  <c r="G38" i="1"/>
  <c r="H28" i="2" s="1"/>
  <c r="M34" i="1"/>
  <c r="N22" i="2" s="1"/>
  <c r="M38" i="1"/>
  <c r="N28" i="2" s="1"/>
  <c r="G34" i="1" l="1"/>
  <c r="H22" i="2" s="1"/>
  <c r="G42" i="1"/>
  <c r="H34" i="2" s="1"/>
  <c r="H36"/>
  <c r="G46" i="1"/>
  <c r="H40" i="2" s="1"/>
  <c r="J48" i="1"/>
  <c r="K42" i="2" s="1"/>
  <c r="M48" i="1"/>
  <c r="N42" i="2" s="1"/>
  <c r="G48" i="1" l="1"/>
  <c r="H42" i="2" s="1"/>
</calcChain>
</file>

<file path=xl/sharedStrings.xml><?xml version="1.0" encoding="utf-8"?>
<sst xmlns="http://schemas.openxmlformats.org/spreadsheetml/2006/main" count="53" uniqueCount="46">
  <si>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</si>
  <si>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</si>
  <si>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</si>
  <si>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</si>
  <si>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</si>
  <si>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</si>
  <si>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</si>
  <si>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</si>
  <si>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What are your projected revenuew for Year 1</t>
  </si>
  <si>
    <t>In a great market your revenuew sill increase by what %?</t>
  </si>
  <si>
    <t>In a slow market you revenues will drop by what %?</t>
  </si>
  <si>
    <t>SLOW MARKET</t>
  </si>
  <si>
    <t>GOOD MARKET</t>
  </si>
  <si>
    <t>GREAT MARKET</t>
  </si>
  <si>
    <t>Jan</t>
  </si>
  <si>
    <t>Feb</t>
  </si>
  <si>
    <t>Mar</t>
  </si>
  <si>
    <t>Q1</t>
  </si>
  <si>
    <t>Apr</t>
  </si>
  <si>
    <t>May</t>
  </si>
  <si>
    <t>Jun</t>
  </si>
  <si>
    <t>Q2</t>
  </si>
  <si>
    <t>Jul</t>
  </si>
  <si>
    <t>Aug</t>
  </si>
  <si>
    <t>Sep</t>
  </si>
  <si>
    <t>Q3</t>
  </si>
  <si>
    <t>Oct</t>
  </si>
  <si>
    <t>Nov</t>
  </si>
  <si>
    <t>Dec</t>
  </si>
  <si>
    <t>Q4</t>
  </si>
  <si>
    <t>Sales Seasonality</t>
  </si>
  <si>
    <t>Slow Market Sales</t>
  </si>
  <si>
    <t>Good Market Sales</t>
  </si>
  <si>
    <t>Great Market Sales</t>
  </si>
  <si>
    <t>Total</t>
  </si>
  <si>
    <t>Enter the year for which this projection is being prepared</t>
  </si>
  <si>
    <t>SALES PROJECTIONS FOR YEAR 1</t>
  </si>
  <si>
    <t>Month</t>
  </si>
  <si>
    <t>Total Check for Sales Seasonality</t>
  </si>
  <si>
    <r>
      <rPr>
        <b/>
        <i/>
        <sz val="10"/>
        <rFont val="Times New Roman"/>
        <family val="1"/>
      </rPr>
      <t>Note:</t>
    </r>
    <r>
      <rPr>
        <sz val="10"/>
        <rFont val="Times New Roman"/>
        <family val="1"/>
      </rPr>
      <t xml:space="preserve">
We recommend that you proceed filling out the yellow cells as follows: First, fill in the key questions like name of your company; the revenue projections for this first year of sales should match up with the numbers you will input in the income statement.  Then make sure you add in by what percentage you expect your business to slow down or increase in a slow and great market respectively.  A good market is considered to a normal market for our model.  Then tackle Sales Seasonality - allocate your 100% of annual sales by a certain percentage for every month of the year.  Also make sure you add just how much you expect to sell each unit of your product or service for each month for each of the three market scenarios.  Our formulas will do the rest.
We have put in some placeholder data for you, please overwrite this data by entering in your own data in the yellow input cells.</t>
    </r>
  </si>
  <si>
    <t>TEMPLATE FOR SALES FORECAST FOR YEAR 1</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</si>
  <si>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</si>
  <si>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</si>
  <si>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Lighs On Electrical</t>
  </si>
  <si>
    <t>No. of Transactions</t>
  </si>
  <si>
    <t>Income per Transaction</t>
  </si>
</sst>
</file>

<file path=xl/styles.xml><?xml version="1.0" encoding="utf-8"?>
<styleSheet xmlns="http://schemas.openxmlformats.org/spreadsheetml/2006/main">
  <numFmts count="1">
    <numFmt numFmtId="164" formatCode="&quot;$&quot;#,##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name val="Arial"/>
      <family val="2"/>
    </font>
    <font>
      <b/>
      <i/>
      <sz val="10"/>
      <name val="Times New Roman"/>
      <family val="1"/>
    </font>
    <font>
      <b/>
      <sz val="10"/>
      <color theme="0"/>
      <name val="Times New Roman"/>
      <family val="1"/>
    </font>
    <font>
      <b/>
      <sz val="10"/>
      <color theme="1"/>
      <name val="Times New Roman"/>
      <family val="1"/>
    </font>
    <font>
      <b/>
      <sz val="10"/>
      <color theme="1"/>
      <name val="Cambria"/>
      <family val="1"/>
    </font>
  </fonts>
  <fills count="14">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indexed="19"/>
        <bgColor indexed="64"/>
      </patternFill>
    </fill>
    <fill>
      <patternFill patternType="solid">
        <fgColor indexed="14"/>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73">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bottom style="thin">
        <color indexed="18"/>
      </bottom>
      <diagonal/>
    </border>
    <border>
      <left style="thin">
        <color indexed="22"/>
      </left>
      <right style="thin">
        <color indexed="22"/>
      </right>
      <top style="thin">
        <color indexed="22"/>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1"/>
      </left>
      <right/>
      <top style="thin">
        <color theme="1"/>
      </top>
      <bottom style="hair">
        <color theme="0" tint="-0.34998626667073579"/>
      </bottom>
      <diagonal/>
    </border>
    <border>
      <left/>
      <right/>
      <top style="thin">
        <color theme="1"/>
      </top>
      <bottom style="hair">
        <color theme="0" tint="-0.34998626667073579"/>
      </bottom>
      <diagonal/>
    </border>
    <border>
      <left/>
      <right style="thin">
        <color theme="1"/>
      </right>
      <top style="thin">
        <color theme="1"/>
      </top>
      <bottom style="hair">
        <color theme="0" tint="-0.34998626667073579"/>
      </bottom>
      <diagonal/>
    </border>
    <border>
      <left style="thin">
        <color theme="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1"/>
      </right>
      <top style="hair">
        <color theme="0" tint="-0.34998626667073579"/>
      </top>
      <bottom style="hair">
        <color theme="0" tint="-0.34998626667073579"/>
      </bottom>
      <diagonal/>
    </border>
    <border>
      <left style="thin">
        <color theme="1"/>
      </left>
      <right/>
      <top style="hair">
        <color theme="0" tint="-0.34998626667073579"/>
      </top>
      <bottom style="thin">
        <color theme="1"/>
      </bottom>
      <diagonal/>
    </border>
    <border>
      <left/>
      <right/>
      <top style="hair">
        <color theme="0" tint="-0.34998626667073579"/>
      </top>
      <bottom style="thin">
        <color theme="1"/>
      </bottom>
      <diagonal/>
    </border>
    <border>
      <left/>
      <right style="thin">
        <color theme="1"/>
      </right>
      <top style="hair">
        <color theme="0" tint="-0.34998626667073579"/>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hair">
        <color theme="0" tint="-0.24994659260841701"/>
      </right>
      <top style="thin">
        <color indexed="8"/>
      </top>
      <bottom style="hair">
        <color theme="0" tint="-0.24994659260841701"/>
      </bottom>
      <diagonal/>
    </border>
    <border>
      <left style="hair">
        <color theme="0" tint="-0.24994659260841701"/>
      </left>
      <right style="thin">
        <color indexed="8"/>
      </right>
      <top style="thin">
        <color indexed="8"/>
      </top>
      <bottom style="hair">
        <color theme="0" tint="-0.24994659260841701"/>
      </bottom>
      <diagonal/>
    </border>
    <border>
      <left style="thin">
        <color indexed="8"/>
      </left>
      <right style="hair">
        <color theme="0" tint="-0.24994659260841701"/>
      </right>
      <top style="hair">
        <color theme="0" tint="-0.24994659260841701"/>
      </top>
      <bottom style="hair">
        <color theme="0" tint="-0.24994659260841701"/>
      </bottom>
      <diagonal/>
    </border>
    <border>
      <left style="hair">
        <color theme="0" tint="-0.24994659260841701"/>
      </left>
      <right style="thin">
        <color indexed="8"/>
      </right>
      <top style="hair">
        <color theme="0" tint="-0.24994659260841701"/>
      </top>
      <bottom style="hair">
        <color theme="0" tint="-0.24994659260841701"/>
      </bottom>
      <diagonal/>
    </border>
    <border>
      <left style="thin">
        <color indexed="8"/>
      </left>
      <right style="hair">
        <color theme="0" tint="-0.24994659260841701"/>
      </right>
      <top style="hair">
        <color theme="0" tint="-0.24994659260841701"/>
      </top>
      <bottom style="thin">
        <color indexed="8"/>
      </bottom>
      <diagonal/>
    </border>
    <border>
      <left style="hair">
        <color theme="0" tint="-0.24994659260841701"/>
      </left>
      <right style="thin">
        <color indexed="8"/>
      </right>
      <top style="hair">
        <color theme="0" tint="-0.24994659260841701"/>
      </top>
      <bottom style="thin">
        <color indexed="8"/>
      </bottom>
      <diagonal/>
    </border>
    <border>
      <left style="hair">
        <color theme="0" tint="-0.24994659260841701"/>
      </left>
      <right style="hair">
        <color theme="0" tint="-0.24994659260841701"/>
      </right>
      <top style="thin">
        <color indexed="8"/>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indexed="8"/>
      </bottom>
      <diagonal/>
    </border>
    <border>
      <left style="thin">
        <color indexed="8"/>
      </left>
      <right style="hair">
        <color theme="0" tint="-0.24994659260841701"/>
      </right>
      <top style="thin">
        <color indexed="8"/>
      </top>
      <bottom style="thin">
        <color indexed="8"/>
      </bottom>
      <diagonal/>
    </border>
    <border>
      <left style="hair">
        <color theme="0" tint="-0.24994659260841701"/>
      </left>
      <right style="thin">
        <color indexed="8"/>
      </right>
      <top style="thin">
        <color indexed="8"/>
      </top>
      <bottom style="thin">
        <color indexed="8"/>
      </bottom>
      <diagonal/>
    </border>
    <border>
      <left style="hair">
        <color theme="0" tint="-0.24994659260841701"/>
      </left>
      <right style="hair">
        <color theme="0" tint="-0.24994659260841701"/>
      </right>
      <top style="thin">
        <color indexed="8"/>
      </top>
      <bottom style="thin">
        <color indexed="8"/>
      </bottom>
      <diagonal/>
    </border>
    <border>
      <left style="thin">
        <color indexed="8"/>
      </left>
      <right style="hair">
        <color theme="0" tint="-0.24994659260841701"/>
      </right>
      <top style="thin">
        <color indexed="8"/>
      </top>
      <bottom/>
      <diagonal/>
    </border>
    <border>
      <left style="hair">
        <color theme="0" tint="-0.24994659260841701"/>
      </left>
      <right style="hair">
        <color theme="0" tint="-0.24994659260841701"/>
      </right>
      <top style="thin">
        <color indexed="8"/>
      </top>
      <bottom/>
      <diagonal/>
    </border>
    <border>
      <left style="hair">
        <color theme="0" tint="-0.24994659260841701"/>
      </left>
      <right style="thin">
        <color indexed="8"/>
      </right>
      <top style="thin">
        <color indexed="8"/>
      </top>
      <bottom/>
      <diagonal/>
    </border>
    <border>
      <left style="thin">
        <color indexed="8"/>
      </left>
      <right style="hair">
        <color theme="0" tint="-0.24994659260841701"/>
      </right>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thin">
        <color indexed="8"/>
      </right>
      <top/>
      <bottom style="hair">
        <color theme="0" tint="-0.2499465926084170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0" fontId="6" fillId="0" borderId="0" applyNumberFormat="0" applyFill="0" applyBorder="0" applyAlignment="0" applyProtection="0">
      <alignment vertical="top"/>
      <protection locked="0"/>
    </xf>
  </cellStyleXfs>
  <cellXfs count="172">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0"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0" fontId="3" fillId="0" borderId="0" xfId="0" applyFont="1" applyBorder="1" applyAlignment="1">
      <alignment horizontal="left" vertical="center"/>
    </xf>
    <xf numFmtId="0" fontId="0" fillId="0" borderId="0" xfId="0" applyBorder="1"/>
    <xf numFmtId="0" fontId="10" fillId="0" borderId="9" xfId="0" applyFont="1" applyFill="1" applyBorder="1" applyAlignment="1">
      <alignment horizontal="left"/>
    </xf>
    <xf numFmtId="164" fontId="10" fillId="0" borderId="9" xfId="0" applyNumberFormat="1" applyFont="1" applyFill="1" applyBorder="1" applyAlignment="1">
      <alignment horizontal="center"/>
    </xf>
    <xf numFmtId="0" fontId="3" fillId="0" borderId="0" xfId="0" applyFont="1" applyAlignment="1">
      <alignment horizontal="left" vertical="center" wrapText="1"/>
    </xf>
    <xf numFmtId="164" fontId="3" fillId="0" borderId="0" xfId="0" applyNumberFormat="1" applyFont="1" applyAlignment="1">
      <alignment horizontal="left" vertical="center" indent="3"/>
    </xf>
    <xf numFmtId="0" fontId="3" fillId="0" borderId="0" xfId="0" applyFont="1" applyAlignment="1">
      <alignment horizontal="center"/>
    </xf>
    <xf numFmtId="0" fontId="5" fillId="5" borderId="7" xfId="0" applyFont="1" applyFill="1" applyBorder="1" applyAlignment="1">
      <alignment horizontal="center"/>
    </xf>
    <xf numFmtId="0" fontId="3" fillId="0" borderId="0" xfId="0" applyFont="1" applyBorder="1" applyAlignment="1">
      <alignment horizontal="left" vertical="center" wrapText="1"/>
    </xf>
    <xf numFmtId="0" fontId="10" fillId="0" borderId="11" xfId="0" applyFont="1" applyFill="1" applyBorder="1" applyAlignment="1">
      <alignment horizontal="center"/>
    </xf>
    <xf numFmtId="164" fontId="10" fillId="7" borderId="9" xfId="0" applyNumberFormat="1" applyFont="1" applyFill="1" applyBorder="1" applyAlignment="1">
      <alignment horizontal="center"/>
    </xf>
    <xf numFmtId="164" fontId="10" fillId="8" borderId="9" xfId="0" applyNumberFormat="1" applyFont="1" applyFill="1" applyBorder="1" applyAlignment="1">
      <alignment horizontal="center"/>
    </xf>
    <xf numFmtId="164" fontId="10" fillId="9" borderId="9" xfId="0" applyNumberFormat="1" applyFont="1" applyFill="1" applyBorder="1" applyAlignment="1">
      <alignment horizontal="center"/>
    </xf>
    <xf numFmtId="3" fontId="10" fillId="0" borderId="9" xfId="0" applyNumberFormat="1" applyFont="1" applyFill="1" applyBorder="1" applyAlignment="1">
      <alignment horizontal="center"/>
    </xf>
    <xf numFmtId="9" fontId="10" fillId="0" borderId="9" xfId="0" applyNumberFormat="1" applyFont="1" applyFill="1" applyBorder="1" applyAlignment="1">
      <alignment horizontal="center"/>
    </xf>
    <xf numFmtId="3" fontId="10" fillId="8" borderId="9" xfId="0" applyNumberFormat="1" applyFont="1" applyFill="1" applyBorder="1" applyAlignment="1">
      <alignment horizontal="center"/>
    </xf>
    <xf numFmtId="3" fontId="10" fillId="7" borderId="9" xfId="0" applyNumberFormat="1" applyFont="1" applyFill="1" applyBorder="1" applyAlignment="1">
      <alignment horizontal="center"/>
    </xf>
    <xf numFmtId="3" fontId="10" fillId="9" borderId="9" xfId="0" applyNumberFormat="1" applyFont="1" applyFill="1" applyBorder="1" applyAlignment="1">
      <alignment horizontal="center"/>
    </xf>
    <xf numFmtId="0" fontId="9" fillId="0" borderId="9" xfId="0" applyFont="1" applyFill="1" applyBorder="1" applyAlignment="1">
      <alignment horizontal="left"/>
    </xf>
    <xf numFmtId="0" fontId="11" fillId="0" borderId="0" xfId="0" applyFont="1"/>
    <xf numFmtId="0" fontId="11" fillId="0" borderId="0" xfId="0" applyFont="1" applyBorder="1"/>
    <xf numFmtId="3" fontId="0" fillId="0" borderId="0" xfId="0" applyNumberFormat="1" applyBorder="1"/>
    <xf numFmtId="1" fontId="9" fillId="0" borderId="12" xfId="0" applyNumberFormat="1" applyFont="1" applyFill="1" applyBorder="1" applyAlignment="1">
      <alignment horizontal="center" textRotation="80" wrapText="1"/>
    </xf>
    <xf numFmtId="1" fontId="9" fillId="8" borderId="12" xfId="0" applyNumberFormat="1" applyFont="1" applyFill="1" applyBorder="1" applyAlignment="1">
      <alignment horizontal="center" textRotation="80" wrapText="1"/>
    </xf>
    <xf numFmtId="0" fontId="9" fillId="8" borderId="12" xfId="0" applyFont="1" applyFill="1" applyBorder="1" applyAlignment="1">
      <alignment horizontal="center" textRotation="80" wrapText="1"/>
    </xf>
    <xf numFmtId="0" fontId="9" fillId="7" borderId="12" xfId="0" applyFont="1" applyFill="1" applyBorder="1" applyAlignment="1">
      <alignment horizontal="center" textRotation="80" wrapText="1"/>
    </xf>
    <xf numFmtId="0" fontId="9" fillId="9" borderId="12" xfId="0" applyFont="1" applyFill="1" applyBorder="1" applyAlignment="1">
      <alignment horizontal="center" textRotation="80" wrapText="1"/>
    </xf>
    <xf numFmtId="0" fontId="0" fillId="0" borderId="0" xfId="0" applyFill="1" applyProtection="1"/>
    <xf numFmtId="0" fontId="0" fillId="4" borderId="24" xfId="0" applyFill="1" applyBorder="1" applyProtection="1"/>
    <xf numFmtId="0" fontId="0" fillId="4" borderId="25" xfId="0" applyFill="1" applyBorder="1" applyProtection="1"/>
    <xf numFmtId="0" fontId="0" fillId="12" borderId="24" xfId="0" applyFill="1" applyBorder="1" applyProtection="1"/>
    <xf numFmtId="0" fontId="0" fillId="12" borderId="0" xfId="0" applyFill="1" applyBorder="1" applyProtection="1"/>
    <xf numFmtId="0" fontId="0" fillId="12" borderId="25" xfId="0" applyFill="1" applyBorder="1" applyProtection="1"/>
    <xf numFmtId="0" fontId="0" fillId="12" borderId="0" xfId="0" applyFill="1" applyBorder="1"/>
    <xf numFmtId="0" fontId="0" fillId="12" borderId="0" xfId="0" applyFill="1" applyBorder="1" applyAlignment="1">
      <alignment horizontal="center"/>
    </xf>
    <xf numFmtId="0" fontId="3" fillId="10" borderId="0" xfId="0" applyFont="1" applyFill="1"/>
    <xf numFmtId="0" fontId="3" fillId="10" borderId="0" xfId="0" applyFont="1" applyFill="1" applyAlignment="1">
      <alignment horizontal="left"/>
    </xf>
    <xf numFmtId="0" fontId="3" fillId="10" borderId="0" xfId="0" applyFont="1" applyFill="1" applyAlignment="1">
      <alignment horizontal="center"/>
    </xf>
    <xf numFmtId="0" fontId="15" fillId="13" borderId="29" xfId="0" applyFont="1" applyFill="1" applyBorder="1"/>
    <xf numFmtId="0" fontId="15" fillId="13" borderId="30" xfId="0" applyFont="1" applyFill="1" applyBorder="1"/>
    <xf numFmtId="0" fontId="15" fillId="13" borderId="31" xfId="0" applyFont="1" applyFill="1" applyBorder="1"/>
    <xf numFmtId="0" fontId="15" fillId="13" borderId="32" xfId="0" applyFont="1" applyFill="1" applyBorder="1"/>
    <xf numFmtId="0" fontId="15" fillId="13" borderId="33" xfId="0" applyFont="1" applyFill="1" applyBorder="1"/>
    <xf numFmtId="0" fontId="15" fillId="13" borderId="34" xfId="0" applyFont="1" applyFill="1" applyBorder="1"/>
    <xf numFmtId="0" fontId="15" fillId="13" borderId="35" xfId="0" applyFont="1" applyFill="1" applyBorder="1"/>
    <xf numFmtId="0" fontId="15" fillId="13" borderId="36" xfId="0" applyFont="1" applyFill="1" applyBorder="1"/>
    <xf numFmtId="0" fontId="15" fillId="13" borderId="37" xfId="0" applyFont="1" applyFill="1" applyBorder="1"/>
    <xf numFmtId="0" fontId="9" fillId="0" borderId="52" xfId="0" applyFont="1" applyFill="1" applyBorder="1" applyAlignment="1" applyProtection="1">
      <alignment horizontal="left"/>
    </xf>
    <xf numFmtId="9" fontId="10" fillId="6" borderId="53" xfId="0" applyNumberFormat="1" applyFont="1" applyFill="1" applyBorder="1" applyAlignment="1" applyProtection="1">
      <alignment horizontal="center"/>
      <protection locked="0"/>
    </xf>
    <xf numFmtId="0" fontId="9" fillId="0" borderId="54" xfId="0" applyFont="1" applyFill="1" applyBorder="1" applyAlignment="1" applyProtection="1">
      <alignment horizontal="left"/>
    </xf>
    <xf numFmtId="9" fontId="10" fillId="6" borderId="55" xfId="0" applyNumberFormat="1" applyFont="1" applyFill="1" applyBorder="1" applyAlignment="1" applyProtection="1">
      <alignment horizontal="center"/>
      <protection locked="0"/>
    </xf>
    <xf numFmtId="9" fontId="9" fillId="0" borderId="55" xfId="0" applyNumberFormat="1" applyFont="1" applyFill="1" applyBorder="1" applyAlignment="1" applyProtection="1">
      <alignment horizontal="center"/>
    </xf>
    <xf numFmtId="0" fontId="9" fillId="0" borderId="56" xfId="0" applyFont="1" applyFill="1" applyBorder="1" applyAlignment="1" applyProtection="1">
      <alignment horizontal="left"/>
    </xf>
    <xf numFmtId="9" fontId="9" fillId="0" borderId="57" xfId="0" applyNumberFormat="1" applyFont="1" applyFill="1" applyBorder="1" applyAlignment="1" applyProtection="1">
      <alignment horizontal="center"/>
    </xf>
    <xf numFmtId="3" fontId="10" fillId="0" borderId="52" xfId="0" applyNumberFormat="1" applyFont="1" applyFill="1" applyBorder="1" applyAlignment="1" applyProtection="1">
      <alignment horizontal="center"/>
    </xf>
    <xf numFmtId="164" fontId="10" fillId="6" borderId="58" xfId="0" applyNumberFormat="1" applyFont="1" applyFill="1" applyBorder="1" applyAlignment="1" applyProtection="1">
      <alignment horizontal="center"/>
      <protection locked="0"/>
    </xf>
    <xf numFmtId="164" fontId="10" fillId="0" borderId="53" xfId="0" applyNumberFormat="1" applyFont="1" applyFill="1" applyBorder="1" applyAlignment="1" applyProtection="1">
      <alignment horizontal="center"/>
    </xf>
    <xf numFmtId="3" fontId="10" fillId="0" borderId="54" xfId="0" applyNumberFormat="1" applyFont="1" applyFill="1" applyBorder="1" applyAlignment="1" applyProtection="1">
      <alignment horizontal="center"/>
    </xf>
    <xf numFmtId="164" fontId="10" fillId="6" borderId="59" xfId="0" applyNumberFormat="1" applyFont="1" applyFill="1" applyBorder="1" applyAlignment="1" applyProtection="1">
      <alignment horizontal="center"/>
      <protection locked="0"/>
    </xf>
    <xf numFmtId="164" fontId="10" fillId="0" borderId="55" xfId="0" applyNumberFormat="1" applyFont="1" applyFill="1" applyBorder="1" applyAlignment="1" applyProtection="1">
      <alignment horizontal="center"/>
    </xf>
    <xf numFmtId="3" fontId="9" fillId="0" borderId="54" xfId="0" applyNumberFormat="1" applyFont="1" applyFill="1" applyBorder="1" applyAlignment="1" applyProtection="1">
      <alignment horizontal="center"/>
    </xf>
    <xf numFmtId="164" fontId="10" fillId="0" borderId="59" xfId="0" applyNumberFormat="1" applyFont="1" applyFill="1" applyBorder="1" applyAlignment="1" applyProtection="1">
      <alignment horizontal="center"/>
    </xf>
    <xf numFmtId="164" fontId="9" fillId="0" borderId="55" xfId="0" applyNumberFormat="1" applyFont="1" applyFill="1" applyBorder="1" applyAlignment="1" applyProtection="1">
      <alignment horizontal="center"/>
    </xf>
    <xf numFmtId="3" fontId="9" fillId="0" borderId="56" xfId="0" applyNumberFormat="1" applyFont="1" applyFill="1" applyBorder="1" applyAlignment="1" applyProtection="1">
      <alignment horizontal="center"/>
    </xf>
    <xf numFmtId="164" fontId="10" fillId="0" borderId="60" xfId="0" applyNumberFormat="1" applyFont="1" applyFill="1" applyBorder="1" applyAlignment="1" applyProtection="1">
      <alignment horizontal="center"/>
    </xf>
    <xf numFmtId="164" fontId="9" fillId="0" borderId="57" xfId="0" applyNumberFormat="1" applyFont="1" applyFill="1" applyBorder="1" applyAlignment="1" applyProtection="1">
      <alignment horizontal="center"/>
    </xf>
    <xf numFmtId="0" fontId="9" fillId="0" borderId="61" xfId="0" applyFont="1" applyFill="1" applyBorder="1" applyAlignment="1" applyProtection="1">
      <alignment horizontal="left"/>
    </xf>
    <xf numFmtId="9" fontId="9" fillId="0" borderId="62" xfId="0" applyNumberFormat="1" applyFont="1" applyFill="1" applyBorder="1" applyAlignment="1" applyProtection="1">
      <alignment horizontal="center"/>
    </xf>
    <xf numFmtId="3" fontId="9" fillId="0" borderId="61" xfId="0" applyNumberFormat="1" applyFont="1" applyFill="1" applyBorder="1" applyAlignment="1" applyProtection="1">
      <alignment horizontal="center"/>
    </xf>
    <xf numFmtId="164" fontId="10" fillId="0" borderId="63" xfId="0" applyNumberFormat="1" applyFont="1" applyFill="1" applyBorder="1" applyAlignment="1" applyProtection="1">
      <alignment horizontal="center"/>
    </xf>
    <xf numFmtId="164" fontId="9" fillId="0" borderId="62" xfId="0" applyNumberFormat="1" applyFont="1" applyFill="1" applyBorder="1" applyAlignment="1" applyProtection="1">
      <alignment horizontal="center"/>
    </xf>
    <xf numFmtId="1" fontId="9" fillId="0" borderId="61" xfId="0" applyNumberFormat="1" applyFont="1" applyFill="1" applyBorder="1" applyAlignment="1">
      <alignment horizontal="center" textRotation="80" wrapText="1"/>
    </xf>
    <xf numFmtId="1" fontId="9" fillId="0" borderId="62" xfId="0" applyNumberFormat="1" applyFont="1" applyFill="1" applyBorder="1" applyAlignment="1">
      <alignment horizontal="center" textRotation="80" wrapText="1"/>
    </xf>
    <xf numFmtId="1" fontId="9" fillId="8" borderId="61" xfId="0" applyNumberFormat="1" applyFont="1" applyFill="1" applyBorder="1" applyAlignment="1">
      <alignment horizontal="center" textRotation="80" wrapText="1"/>
    </xf>
    <xf numFmtId="0" fontId="9" fillId="8" borderId="63" xfId="0" applyFont="1" applyFill="1" applyBorder="1" applyAlignment="1">
      <alignment horizontal="center" textRotation="80" wrapText="1"/>
    </xf>
    <xf numFmtId="0" fontId="9" fillId="8" borderId="62" xfId="0" applyFont="1" applyFill="1" applyBorder="1" applyAlignment="1">
      <alignment horizontal="center" textRotation="80" wrapText="1"/>
    </xf>
    <xf numFmtId="0" fontId="10" fillId="0" borderId="61" xfId="0" applyFont="1" applyFill="1" applyBorder="1" applyAlignment="1">
      <alignment horizontal="left"/>
    </xf>
    <xf numFmtId="0" fontId="10" fillId="0" borderId="62" xfId="0" applyFont="1" applyFill="1" applyBorder="1" applyAlignment="1">
      <alignment horizontal="center"/>
    </xf>
    <xf numFmtId="0" fontId="9" fillId="7" borderId="64" xfId="0" applyFont="1" applyFill="1" applyBorder="1" applyAlignment="1">
      <alignment horizontal="center" textRotation="80" wrapText="1"/>
    </xf>
    <xf numFmtId="0" fontId="9" fillId="7" borderId="65" xfId="0" applyFont="1" applyFill="1" applyBorder="1" applyAlignment="1">
      <alignment horizontal="center" textRotation="80" wrapText="1"/>
    </xf>
    <xf numFmtId="0" fontId="9" fillId="7" borderId="66" xfId="0" applyFont="1" applyFill="1" applyBorder="1" applyAlignment="1">
      <alignment horizontal="center" textRotation="80" wrapText="1"/>
    </xf>
    <xf numFmtId="0" fontId="9" fillId="9" borderId="64" xfId="0" applyFont="1" applyFill="1" applyBorder="1" applyAlignment="1">
      <alignment horizontal="center" textRotation="80" wrapText="1"/>
    </xf>
    <xf numFmtId="0" fontId="9" fillId="9" borderId="65" xfId="0" applyFont="1" applyFill="1" applyBorder="1" applyAlignment="1">
      <alignment horizontal="center" textRotation="80" wrapText="1"/>
    </xf>
    <xf numFmtId="0" fontId="9" fillId="9" borderId="66" xfId="0" applyFont="1" applyFill="1" applyBorder="1" applyAlignment="1">
      <alignment horizontal="center" textRotation="80" wrapText="1"/>
    </xf>
    <xf numFmtId="3" fontId="10" fillId="0" borderId="67" xfId="0" applyNumberFormat="1" applyFont="1" applyFill="1" applyBorder="1" applyAlignment="1" applyProtection="1">
      <alignment horizontal="center"/>
    </xf>
    <xf numFmtId="164" fontId="10" fillId="6" borderId="68" xfId="0" applyNumberFormat="1" applyFont="1" applyFill="1" applyBorder="1" applyAlignment="1" applyProtection="1">
      <alignment horizontal="center"/>
      <protection locked="0"/>
    </xf>
    <xf numFmtId="164" fontId="10" fillId="0" borderId="69" xfId="0" applyNumberFormat="1" applyFont="1" applyFill="1" applyBorder="1" applyAlignment="1" applyProtection="1">
      <alignment horizontal="center"/>
    </xf>
    <xf numFmtId="9" fontId="4" fillId="6" borderId="13" xfId="0" applyNumberFormat="1" applyFont="1" applyFill="1" applyBorder="1" applyAlignment="1" applyProtection="1">
      <alignment horizontal="center"/>
      <protection locked="0"/>
    </xf>
    <xf numFmtId="9" fontId="4" fillId="6" borderId="14" xfId="0" applyNumberFormat="1" applyFont="1" applyFill="1" applyBorder="1" applyAlignment="1" applyProtection="1">
      <alignment horizontal="center"/>
      <protection locked="0"/>
    </xf>
    <xf numFmtId="9" fontId="4" fillId="6" borderId="10" xfId="0" applyNumberFormat="1" applyFont="1" applyFill="1" applyBorder="1" applyAlignment="1" applyProtection="1">
      <alignment horizontal="center"/>
      <protection locked="0"/>
    </xf>
    <xf numFmtId="0" fontId="2" fillId="2" borderId="0" xfId="0" applyFont="1" applyFill="1" applyAlignment="1">
      <alignment horizontal="center"/>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0"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164" fontId="4" fillId="6" borderId="13" xfId="0" applyNumberFormat="1" applyFont="1" applyFill="1" applyBorder="1" applyAlignment="1" applyProtection="1">
      <alignment horizontal="center"/>
      <protection locked="0"/>
    </xf>
    <xf numFmtId="164" fontId="4" fillId="6" borderId="14" xfId="0" applyNumberFormat="1" applyFont="1" applyFill="1" applyBorder="1" applyAlignment="1" applyProtection="1">
      <alignment horizontal="center"/>
      <protection locked="0"/>
    </xf>
    <xf numFmtId="164" fontId="4" fillId="6" borderId="10" xfId="0" applyNumberFormat="1" applyFont="1" applyFill="1" applyBorder="1" applyAlignment="1" applyProtection="1">
      <alignment horizontal="center"/>
      <protection locked="0"/>
    </xf>
    <xf numFmtId="0" fontId="14" fillId="11" borderId="38" xfId="0" applyFont="1" applyFill="1" applyBorder="1" applyAlignment="1">
      <alignment horizontal="center"/>
    </xf>
    <xf numFmtId="0" fontId="14" fillId="11" borderId="39" xfId="0" applyFont="1" applyFill="1" applyBorder="1" applyAlignment="1">
      <alignment horizontal="center"/>
    </xf>
    <xf numFmtId="0" fontId="14" fillId="11" borderId="40" xfId="0" applyFont="1" applyFill="1" applyBorder="1" applyAlignment="1">
      <alignment horizontal="center"/>
    </xf>
    <xf numFmtId="0" fontId="2" fillId="2" borderId="49" xfId="0" applyFont="1" applyFill="1" applyBorder="1" applyAlignment="1" applyProtection="1">
      <alignment horizontal="center"/>
    </xf>
    <xf numFmtId="0" fontId="2" fillId="2" borderId="50" xfId="0" applyFont="1" applyFill="1" applyBorder="1" applyAlignment="1" applyProtection="1">
      <alignment horizontal="center"/>
    </xf>
    <xf numFmtId="0" fontId="2" fillId="2" borderId="51" xfId="0" applyFont="1" applyFill="1" applyBorder="1" applyAlignment="1" applyProtection="1">
      <alignment horizont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164" fontId="9" fillId="8" borderId="0" xfId="0" applyNumberFormat="1" applyFont="1" applyFill="1" applyBorder="1" applyAlignment="1">
      <alignment horizontal="center"/>
    </xf>
    <xf numFmtId="164" fontId="9" fillId="7" borderId="70" xfId="0" applyNumberFormat="1" applyFont="1" applyFill="1" applyBorder="1" applyAlignment="1">
      <alignment horizontal="center"/>
    </xf>
    <xf numFmtId="164" fontId="9" fillId="7" borderId="71" xfId="0" applyNumberFormat="1" applyFont="1" applyFill="1" applyBorder="1" applyAlignment="1">
      <alignment horizontal="center"/>
    </xf>
    <xf numFmtId="164" fontId="9" fillId="7" borderId="72" xfId="0" applyNumberFormat="1" applyFont="1" applyFill="1" applyBorder="1" applyAlignment="1">
      <alignment horizontal="center"/>
    </xf>
    <xf numFmtId="164" fontId="9" fillId="9" borderId="70" xfId="0" applyNumberFormat="1" applyFont="1" applyFill="1" applyBorder="1" applyAlignment="1">
      <alignment horizontal="center"/>
    </xf>
    <xf numFmtId="164" fontId="9" fillId="9" borderId="71" xfId="0" applyNumberFormat="1" applyFont="1" applyFill="1" applyBorder="1" applyAlignment="1">
      <alignment horizontal="center"/>
    </xf>
    <xf numFmtId="164" fontId="9" fillId="9" borderId="72" xfId="0" applyNumberFormat="1" applyFont="1" applyFill="1" applyBorder="1" applyAlignment="1">
      <alignment horizont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13" fillId="10" borderId="21" xfId="0" applyFont="1" applyFill="1" applyBorder="1" applyAlignment="1">
      <alignment horizontal="center"/>
    </xf>
    <xf numFmtId="0" fontId="13" fillId="10" borderId="22" xfId="0" applyFont="1" applyFill="1" applyBorder="1" applyAlignment="1">
      <alignment horizontal="center"/>
    </xf>
    <xf numFmtId="0" fontId="13" fillId="10" borderId="23" xfId="0" applyFont="1" applyFill="1" applyBorder="1" applyAlignment="1">
      <alignment horizontal="center"/>
    </xf>
    <xf numFmtId="0" fontId="14" fillId="11" borderId="24" xfId="0" quotePrefix="1" applyFont="1" applyFill="1" applyBorder="1" applyAlignment="1">
      <alignment horizontal="center"/>
    </xf>
    <xf numFmtId="0" fontId="14" fillId="11" borderId="0" xfId="0" quotePrefix="1" applyFont="1" applyFill="1" applyBorder="1" applyAlignment="1">
      <alignment horizontal="center"/>
    </xf>
    <xf numFmtId="0" fontId="14" fillId="11" borderId="25" xfId="0" quotePrefix="1" applyFont="1" applyFill="1" applyBorder="1" applyAlignment="1">
      <alignment horizontal="center"/>
    </xf>
    <xf numFmtId="0" fontId="7" fillId="0" borderId="26" xfId="1" applyFont="1" applyBorder="1" applyAlignment="1" applyProtection="1">
      <alignment horizontal="center"/>
    </xf>
    <xf numFmtId="0" fontId="7" fillId="0" borderId="27" xfId="1" applyFont="1" applyBorder="1" applyAlignment="1" applyProtection="1">
      <alignment horizontal="center"/>
    </xf>
    <xf numFmtId="0" fontId="7" fillId="0" borderId="28" xfId="1" applyFont="1" applyBorder="1" applyAlignment="1" applyProtection="1">
      <alignment horizontal="center"/>
    </xf>
    <xf numFmtId="164" fontId="9" fillId="8" borderId="15" xfId="0" applyNumberFormat="1" applyFont="1" applyFill="1" applyBorder="1" applyAlignment="1">
      <alignment horizontal="center"/>
    </xf>
    <xf numFmtId="164" fontId="9" fillId="8" borderId="16" xfId="0" applyNumberFormat="1" applyFont="1" applyFill="1" applyBorder="1" applyAlignment="1">
      <alignment horizontal="center"/>
    </xf>
    <xf numFmtId="164" fontId="9" fillId="8" borderId="17" xfId="0" applyNumberFormat="1" applyFont="1" applyFill="1" applyBorder="1" applyAlignment="1">
      <alignment horizontal="center"/>
    </xf>
    <xf numFmtId="164" fontId="9" fillId="7" borderId="15" xfId="0" applyNumberFormat="1" applyFont="1" applyFill="1" applyBorder="1" applyAlignment="1">
      <alignment horizontal="center"/>
    </xf>
    <xf numFmtId="164" fontId="9" fillId="7" borderId="16" xfId="0" applyNumberFormat="1" applyFont="1" applyFill="1" applyBorder="1" applyAlignment="1">
      <alignment horizontal="center"/>
    </xf>
    <xf numFmtId="164" fontId="9" fillId="7" borderId="17" xfId="0" applyNumberFormat="1" applyFont="1" applyFill="1" applyBorder="1" applyAlignment="1">
      <alignment horizontal="center"/>
    </xf>
    <xf numFmtId="164" fontId="9" fillId="9" borderId="15" xfId="0" applyNumberFormat="1" applyFont="1" applyFill="1" applyBorder="1" applyAlignment="1">
      <alignment horizontal="center"/>
    </xf>
    <xf numFmtId="164" fontId="9" fillId="9" borderId="16" xfId="0" applyNumberFormat="1" applyFont="1" applyFill="1" applyBorder="1" applyAlignment="1">
      <alignment horizontal="center"/>
    </xf>
    <xf numFmtId="164" fontId="9" fillId="9" borderId="17" xfId="0" applyNumberFormat="1" applyFont="1" applyFill="1" applyBorder="1" applyAlignment="1">
      <alignment horizontal="center"/>
    </xf>
  </cellXfs>
  <cellStyles count="2">
    <cellStyle name="Hyperlink" xfId="1" builtinId="8"/>
    <cellStyle name="Normal" xfId="0" builtinId="0"/>
  </cellStyles>
  <dxfs count="2">
    <dxf>
      <font>
        <condense val="0"/>
        <extend val="0"/>
        <color indexed="8"/>
      </font>
      <fill>
        <patternFill>
          <bgColor indexed="54"/>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003686261744271"/>
          <c:y val="6.4394177594466237E-2"/>
          <c:w val="0.81501977274312665"/>
          <c:h val="0.65151756154401019"/>
        </c:manualLayout>
      </c:layout>
      <c:barChart>
        <c:barDir val="col"/>
        <c:grouping val="clustered"/>
        <c:ser>
          <c:idx val="0"/>
          <c:order val="0"/>
          <c:tx>
            <c:strRef>
              <c:f>Input!$I$29</c:f>
              <c:strCache>
                <c:ptCount val="1"/>
                <c:pt idx="0">
                  <c:v>Slow Market Sales</c:v>
                </c:pt>
              </c:strCache>
            </c:strRef>
          </c:tx>
          <c:spPr>
            <a:solidFill>
              <a:srgbClr val="E8F5E9"/>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(Input!$I$34,Input!$I$38,Input!$I$42,Input!$I$46)</c:f>
              <c:numCache>
                <c:formatCode>"$"#,##0</c:formatCode>
                <c:ptCount val="4"/>
                <c:pt idx="0">
                  <c:v>25080</c:v>
                </c:pt>
                <c:pt idx="1">
                  <c:v>45600</c:v>
                </c:pt>
                <c:pt idx="2">
                  <c:v>43320</c:v>
                </c:pt>
                <c:pt idx="3">
                  <c:v>114000</c:v>
                </c:pt>
              </c:numCache>
            </c:numRef>
          </c:val>
        </c:ser>
        <c:ser>
          <c:idx val="1"/>
          <c:order val="1"/>
          <c:tx>
            <c:strRef>
              <c:f>Input!$L$29</c:f>
              <c:strCache>
                <c:ptCount val="1"/>
                <c:pt idx="0">
                  <c:v>Good Market Sales</c:v>
                </c:pt>
              </c:strCache>
            </c:strRef>
          </c:tx>
          <c:spPr>
            <a:solidFill>
              <a:srgbClr val="E8F5C6"/>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(Input!$L$34,Input!$L$38,Input!$L$42,Input!$L$46)</c:f>
              <c:numCache>
                <c:formatCode>"$"#,##0</c:formatCode>
                <c:ptCount val="4"/>
                <c:pt idx="0">
                  <c:v>31350</c:v>
                </c:pt>
                <c:pt idx="1">
                  <c:v>57000</c:v>
                </c:pt>
                <c:pt idx="2">
                  <c:v>54150</c:v>
                </c:pt>
                <c:pt idx="3">
                  <c:v>142500</c:v>
                </c:pt>
              </c:numCache>
            </c:numRef>
          </c:val>
        </c:ser>
        <c:ser>
          <c:idx val="2"/>
          <c:order val="2"/>
          <c:tx>
            <c:strRef>
              <c:f>Input!$O$29</c:f>
              <c:strCache>
                <c:ptCount val="1"/>
                <c:pt idx="0">
                  <c:v>Great Market Sales</c:v>
                </c:pt>
              </c:strCache>
            </c:strRef>
          </c:tx>
          <c:spPr>
            <a:solidFill>
              <a:srgbClr val="C9C2A3"/>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(Input!$O$34,Input!$O$38,Input!$O$42,Input!$O$46)</c:f>
              <c:numCache>
                <c:formatCode>"$"#,##0</c:formatCode>
                <c:ptCount val="4"/>
                <c:pt idx="0">
                  <c:v>36052.5</c:v>
                </c:pt>
                <c:pt idx="1">
                  <c:v>65550</c:v>
                </c:pt>
                <c:pt idx="2">
                  <c:v>62272.5</c:v>
                </c:pt>
                <c:pt idx="3">
                  <c:v>163875</c:v>
                </c:pt>
              </c:numCache>
            </c:numRef>
          </c:val>
        </c:ser>
        <c:axId val="263371392"/>
        <c:axId val="272241024"/>
      </c:barChart>
      <c:catAx>
        <c:axId val="263371392"/>
        <c:scaling>
          <c:orientation val="minMax"/>
        </c:scaling>
        <c:axPos val="b"/>
        <c:numFmt formatCode="General" sourceLinked="1"/>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272241024"/>
        <c:crosses val="autoZero"/>
        <c:auto val="1"/>
        <c:lblAlgn val="ctr"/>
        <c:lblOffset val="100"/>
        <c:tickLblSkip val="1"/>
        <c:tickMarkSkip val="1"/>
      </c:catAx>
      <c:valAx>
        <c:axId val="272241024"/>
        <c:scaling>
          <c:orientation val="minMax"/>
        </c:scaling>
        <c:axPos val="l"/>
        <c:majorGridlines>
          <c:spPr>
            <a:ln w="3175">
              <a:solidFill>
                <a:srgbClr val="C0C0C0"/>
              </a:solidFill>
              <a:prstDash val="sysDash"/>
            </a:ln>
          </c:spPr>
        </c:majorGridlines>
        <c:numFmt formatCode="&quot;$&quot;#,##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63371392"/>
        <c:crosses val="autoZero"/>
        <c:crossBetween val="between"/>
      </c:valAx>
      <c:spPr>
        <a:noFill/>
        <a:ln w="25400">
          <a:noFill/>
        </a:ln>
      </c:spPr>
    </c:plotArea>
    <c:legend>
      <c:legendPos val="b"/>
      <c:layout>
        <c:manualLayout>
          <c:xMode val="edge"/>
          <c:yMode val="edge"/>
          <c:x val="0.18498206954899898"/>
          <c:y val="0.83712439354171664"/>
          <c:w val="0.65384730754809717"/>
          <c:h val="0.13636403404119962"/>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7</xdr:col>
      <xdr:colOff>190500</xdr:colOff>
      <xdr:row>51</xdr:row>
      <xdr:rowOff>47625</xdr:rowOff>
    </xdr:from>
    <xdr:to>
      <xdr:col>9</xdr:col>
      <xdr:colOff>371475</xdr:colOff>
      <xdr:row>53</xdr:row>
      <xdr:rowOff>142875</xdr:rowOff>
    </xdr:to>
    <xdr:grpSp>
      <xdr:nvGrpSpPr>
        <xdr:cNvPr id="1159" name="Group 24">
          <a:hlinkClick xmlns:r="http://schemas.openxmlformats.org/officeDocument/2006/relationships" r:id="rId1"/>
        </xdr:cNvPr>
        <xdr:cNvGrpSpPr>
          <a:grpSpLocks/>
        </xdr:cNvGrpSpPr>
      </xdr:nvGrpSpPr>
      <xdr:grpSpPr bwMode="auto">
        <a:xfrm>
          <a:off x="5353050" y="910590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0"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1"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6</xdr:col>
      <xdr:colOff>95250</xdr:colOff>
      <xdr:row>21</xdr:row>
      <xdr:rowOff>19050</xdr:rowOff>
    </xdr:from>
    <xdr:to>
      <xdr:col>6</xdr:col>
      <xdr:colOff>257175</xdr:colOff>
      <xdr:row>26</xdr:row>
      <xdr:rowOff>0</xdr:rowOff>
    </xdr:to>
    <xdr:sp macro="" textlink="">
      <xdr:nvSpPr>
        <xdr:cNvPr id="1160" name="AutoShape 62"/>
        <xdr:cNvSpPr>
          <a:spLocks/>
        </xdr:cNvSpPr>
      </xdr:nvSpPr>
      <xdr:spPr bwMode="auto">
        <a:xfrm>
          <a:off x="4448175" y="2686050"/>
          <a:ext cx="161925" cy="790575"/>
        </a:xfrm>
        <a:prstGeom prst="rightBrace">
          <a:avLst>
            <a:gd name="adj1" fmla="val 40686"/>
            <a:gd name="adj2" fmla="val 50000"/>
          </a:avLst>
        </a:prstGeom>
        <a:noFill/>
        <a:ln w="19050">
          <a:solidFill>
            <a:srgbClr val="000000"/>
          </a:solidFill>
          <a:round/>
          <a:headEnd/>
          <a:tailEnd/>
        </a:ln>
      </xdr:spPr>
    </xdr:sp>
    <xdr:clientData/>
  </xdr:twoCellAnchor>
  <xdr:twoCellAnchor>
    <xdr:from>
      <xdr:col>6</xdr:col>
      <xdr:colOff>352425</xdr:colOff>
      <xdr:row>23</xdr:row>
      <xdr:rowOff>95250</xdr:rowOff>
    </xdr:from>
    <xdr:to>
      <xdr:col>14</xdr:col>
      <xdr:colOff>485775</xdr:colOff>
      <xdr:row>23</xdr:row>
      <xdr:rowOff>95250</xdr:rowOff>
    </xdr:to>
    <xdr:sp macro="" textlink="">
      <xdr:nvSpPr>
        <xdr:cNvPr id="1161" name="Line 92"/>
        <xdr:cNvSpPr>
          <a:spLocks noChangeShapeType="1"/>
        </xdr:cNvSpPr>
      </xdr:nvSpPr>
      <xdr:spPr bwMode="auto">
        <a:xfrm>
          <a:off x="4705350" y="3086100"/>
          <a:ext cx="3581400" cy="0"/>
        </a:xfrm>
        <a:prstGeom prst="line">
          <a:avLst/>
        </a:prstGeom>
        <a:noFill/>
        <a:ln w="19050">
          <a:solidFill>
            <a:srgbClr val="000000"/>
          </a:solidFill>
          <a:round/>
          <a:headEnd/>
          <a:tailEnd type="triangle" w="med" len="med"/>
        </a:ln>
      </xdr:spPr>
    </xdr:sp>
    <xdr:clientData/>
  </xdr:twoCellAnchor>
  <xdr:twoCellAnchor>
    <xdr:from>
      <xdr:col>2</xdr:col>
      <xdr:colOff>152400</xdr:colOff>
      <xdr:row>28</xdr:row>
      <xdr:rowOff>123824</xdr:rowOff>
    </xdr:from>
    <xdr:to>
      <xdr:col>3</xdr:col>
      <xdr:colOff>38100</xdr:colOff>
      <xdr:row>45</xdr:row>
      <xdr:rowOff>114299</xdr:rowOff>
    </xdr:to>
    <xdr:sp macro="" textlink="">
      <xdr:nvSpPr>
        <xdr:cNvPr id="1164" name="AutoShape 105"/>
        <xdr:cNvSpPr>
          <a:spLocks/>
        </xdr:cNvSpPr>
      </xdr:nvSpPr>
      <xdr:spPr bwMode="auto">
        <a:xfrm>
          <a:off x="3695700" y="4248149"/>
          <a:ext cx="152400" cy="4162425"/>
        </a:xfrm>
        <a:prstGeom prst="leftBrace">
          <a:avLst>
            <a:gd name="adj1" fmla="val 235938"/>
            <a:gd name="adj2" fmla="val 50000"/>
          </a:avLst>
        </a:prstGeom>
        <a:noFill/>
        <a:ln w="19050">
          <a:solidFill>
            <a:srgbClr val="000000"/>
          </a:solidFill>
          <a:round/>
          <a:headEnd/>
          <a:tailEnd/>
        </a:ln>
      </xdr:spPr>
    </xdr:sp>
    <xdr:clientData/>
  </xdr:twoCellAnchor>
  <xdr:twoCellAnchor>
    <xdr:from>
      <xdr:col>1</xdr:col>
      <xdr:colOff>1866900</xdr:colOff>
      <xdr:row>47</xdr:row>
      <xdr:rowOff>85725</xdr:rowOff>
    </xdr:from>
    <xdr:to>
      <xdr:col>3</xdr:col>
      <xdr:colOff>28575</xdr:colOff>
      <xdr:row>47</xdr:row>
      <xdr:rowOff>85725</xdr:rowOff>
    </xdr:to>
    <xdr:sp macro="" textlink="">
      <xdr:nvSpPr>
        <xdr:cNvPr id="1165" name="Line 107"/>
        <xdr:cNvSpPr>
          <a:spLocks noChangeShapeType="1"/>
        </xdr:cNvSpPr>
      </xdr:nvSpPr>
      <xdr:spPr bwMode="auto">
        <a:xfrm>
          <a:off x="2743200" y="8305800"/>
          <a:ext cx="666750" cy="0"/>
        </a:xfrm>
        <a:prstGeom prst="line">
          <a:avLst/>
        </a:prstGeom>
        <a:noFill/>
        <a:ln w="1905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1693"/>
          <a:chExt cx="1095375" cy="48033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1693"/>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6" name="Oval 10">
            <a:hlinkClick xmlns:r="http://schemas.openxmlformats.org/officeDocument/2006/relationships" r:id="rId2"/>
          </xdr:cNvPr>
          <xdr:cNvSpPr>
            <a:spLocks noChangeArrowheads="1"/>
          </xdr:cNvSpPr>
        </xdr:nvSpPr>
        <xdr:spPr bwMode="auto">
          <a:xfrm>
            <a:off x="292497" y="529726"/>
            <a:ext cx="392509" cy="393872"/>
          </a:xfrm>
          <a:prstGeom prst="ellipse">
            <a:avLst/>
          </a:prstGeom>
          <a:solidFill>
            <a:srgbClr val="FF9900"/>
          </a:solidFill>
          <a:ln w="9525">
            <a:solidFill>
              <a:srgbClr val="969696"/>
            </a:solidFill>
            <a:round/>
            <a:headEnd/>
            <a:tailEnd/>
          </a:ln>
        </xdr:spPr>
      </xdr:sp>
      <xdr:sp macro="" textlink="">
        <xdr:nvSpPr>
          <xdr:cNvPr id="2097" name="AutoShape 11">
            <a:hlinkClick xmlns:r="http://schemas.openxmlformats.org/officeDocument/2006/relationships" r:id="rId3"/>
          </xdr:cNvPr>
          <xdr:cNvSpPr>
            <a:spLocks noChangeArrowheads="1"/>
          </xdr:cNvSpPr>
        </xdr:nvSpPr>
        <xdr:spPr bwMode="auto">
          <a:xfrm flipH="1">
            <a:off x="347266" y="654613"/>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59</xdr:row>
      <xdr:rowOff>28575</xdr:rowOff>
    </xdr:from>
    <xdr:to>
      <xdr:col>0</xdr:col>
      <xdr:colOff>1323975</xdr:colOff>
      <xdr:row>62</xdr:row>
      <xdr:rowOff>9525</xdr:rowOff>
    </xdr:to>
    <xdr:grpSp>
      <xdr:nvGrpSpPr>
        <xdr:cNvPr id="11" name="Group 10"/>
        <xdr:cNvGrpSpPr/>
      </xdr:nvGrpSpPr>
      <xdr:grpSpPr>
        <a:xfrm>
          <a:off x="228600" y="11134725"/>
          <a:ext cx="1095375" cy="476250"/>
          <a:chOff x="228600" y="10322379"/>
          <a:chExt cx="1095375" cy="48033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10322379"/>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3" name="Oval 19">
            <a:hlinkClick xmlns:r="http://schemas.openxmlformats.org/officeDocument/2006/relationships" r:id="rId5"/>
          </xdr:cNvPr>
          <xdr:cNvSpPr>
            <a:spLocks noChangeArrowheads="1"/>
          </xdr:cNvSpPr>
        </xdr:nvSpPr>
        <xdr:spPr bwMode="auto">
          <a:xfrm>
            <a:off x="292497" y="10370412"/>
            <a:ext cx="392509" cy="393872"/>
          </a:xfrm>
          <a:prstGeom prst="ellipse">
            <a:avLst/>
          </a:prstGeom>
          <a:solidFill>
            <a:srgbClr val="FF9900"/>
          </a:solidFill>
          <a:ln w="9525">
            <a:solidFill>
              <a:srgbClr val="969696"/>
            </a:solidFill>
            <a:round/>
            <a:headEnd/>
            <a:tailEnd/>
          </a:ln>
        </xdr:spPr>
      </xdr:sp>
      <xdr:sp macro="" textlink="">
        <xdr:nvSpPr>
          <xdr:cNvPr id="2094" name="AutoShape 20">
            <a:hlinkClick xmlns:r="http://schemas.openxmlformats.org/officeDocument/2006/relationships" r:id="rId6"/>
          </xdr:cNvPr>
          <xdr:cNvSpPr>
            <a:spLocks noChangeArrowheads="1"/>
          </xdr:cNvSpPr>
        </xdr:nvSpPr>
        <xdr:spPr bwMode="auto">
          <a:xfrm flipH="1">
            <a:off x="347266" y="10495299"/>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47624</xdr:colOff>
      <xdr:row>42</xdr:row>
      <xdr:rowOff>47625</xdr:rowOff>
    </xdr:from>
    <xdr:to>
      <xdr:col>16</xdr:col>
      <xdr:colOff>314324</xdr:colOff>
      <xdr:row>57</xdr:row>
      <xdr:rowOff>85725</xdr:rowOff>
    </xdr:to>
    <xdr:graphicFrame macro="">
      <xdr:nvGraphicFramePr>
        <xdr:cNvPr id="15"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L642"/>
  <sheetViews>
    <sheetView showGridLines="0" showRowColHeaders="0" tabSelected="1" workbookViewId="0">
      <selection activeCell="P26" sqref="P26:S26"/>
    </sheetView>
  </sheetViews>
  <sheetFormatPr defaultRowHeight="12.75"/>
  <cols>
    <col min="1" max="1" width="19.5703125" customWidth="1"/>
    <col min="2" max="2" width="33.5703125" customWidth="1"/>
    <col min="3" max="3" width="4" customWidth="1"/>
    <col min="4" max="4" width="2.28515625" customWidth="1"/>
    <col min="5" max="5" width="5.140625" style="3" customWidth="1"/>
    <col min="6" max="6" width="7.140625" style="29" customWidth="1"/>
    <col min="7" max="8" width="5.7109375" customWidth="1"/>
    <col min="9" max="9" width="8.7109375" customWidth="1"/>
    <col min="10" max="11" width="5.7109375" customWidth="1"/>
    <col min="12" max="12" width="8.7109375" customWidth="1"/>
    <col min="13" max="14" width="5.7109375" customWidth="1"/>
    <col min="15" max="15" width="8.7109375" customWidth="1"/>
    <col min="16" max="16" width="2.28515625" customWidth="1"/>
    <col min="17" max="17" width="3.85546875" customWidth="1"/>
    <col min="18" max="18" width="5.5703125" customWidth="1"/>
    <col min="19" max="19" width="14" customWidth="1"/>
    <col min="20" max="20" width="16.85546875" customWidth="1"/>
    <col min="21" max="23" width="15.7109375" customWidth="1"/>
  </cols>
  <sheetData>
    <row r="2" spans="1:19">
      <c r="B2" s="113" t="s">
        <v>40</v>
      </c>
      <c r="C2" s="113"/>
      <c r="D2" s="113"/>
      <c r="E2" s="113"/>
      <c r="F2" s="113"/>
      <c r="G2" s="113"/>
      <c r="H2" s="113"/>
      <c r="I2" s="113"/>
      <c r="J2" s="113"/>
      <c r="K2" s="113"/>
      <c r="L2" s="113"/>
      <c r="M2" s="113"/>
      <c r="N2" s="113"/>
      <c r="O2" s="113"/>
      <c r="P2" s="113"/>
      <c r="Q2" s="113"/>
      <c r="R2" s="113"/>
      <c r="S2" s="113"/>
    </row>
    <row r="3" spans="1:19" ht="12.75" customHeight="1">
      <c r="A3" s="15"/>
    </row>
    <row r="4" spans="1:19">
      <c r="B4" s="129" t="s">
        <v>0</v>
      </c>
      <c r="C4" s="130"/>
      <c r="D4" s="130"/>
      <c r="E4" s="130"/>
      <c r="F4" s="130"/>
      <c r="G4" s="130"/>
      <c r="H4" s="130"/>
      <c r="I4" s="130"/>
      <c r="J4" s="130"/>
      <c r="K4" s="130"/>
      <c r="L4" s="130"/>
      <c r="M4" s="130"/>
      <c r="N4" s="130"/>
      <c r="O4" s="130"/>
      <c r="P4" s="130"/>
      <c r="Q4" s="130"/>
      <c r="R4" s="130"/>
      <c r="S4" s="131"/>
    </row>
    <row r="5" spans="1:19" ht="5.0999999999999996" customHeight="1"/>
    <row r="6" spans="1:19" ht="11.45" customHeight="1">
      <c r="B6" s="114" t="s">
        <v>5</v>
      </c>
      <c r="C6" s="115"/>
      <c r="D6" s="115"/>
      <c r="E6" s="115"/>
      <c r="F6" s="115"/>
      <c r="G6" s="115"/>
      <c r="H6" s="115"/>
      <c r="I6" s="115"/>
      <c r="J6" s="115"/>
      <c r="K6" s="115"/>
      <c r="L6" s="115"/>
      <c r="M6" s="115"/>
      <c r="N6" s="115"/>
      <c r="O6" s="115"/>
      <c r="P6" s="115"/>
      <c r="Q6" s="115"/>
      <c r="R6" s="115"/>
      <c r="S6" s="116"/>
    </row>
    <row r="7" spans="1:19" ht="11.45" customHeight="1">
      <c r="B7" s="117"/>
      <c r="C7" s="118"/>
      <c r="D7" s="118"/>
      <c r="E7" s="118"/>
      <c r="F7" s="118"/>
      <c r="G7" s="118"/>
      <c r="H7" s="118"/>
      <c r="I7" s="118"/>
      <c r="J7" s="118"/>
      <c r="K7" s="118"/>
      <c r="L7" s="118"/>
      <c r="M7" s="118"/>
      <c r="N7" s="118"/>
      <c r="O7" s="118"/>
      <c r="P7" s="118"/>
      <c r="Q7" s="118"/>
      <c r="R7" s="118"/>
      <c r="S7" s="119"/>
    </row>
    <row r="8" spans="1:19" ht="11.45" customHeight="1">
      <c r="B8" s="117"/>
      <c r="C8" s="118"/>
      <c r="D8" s="118"/>
      <c r="E8" s="118"/>
      <c r="F8" s="118"/>
      <c r="G8" s="118"/>
      <c r="H8" s="118"/>
      <c r="I8" s="118"/>
      <c r="J8" s="118"/>
      <c r="K8" s="118"/>
      <c r="L8" s="118"/>
      <c r="M8" s="118"/>
      <c r="N8" s="118"/>
      <c r="O8" s="118"/>
      <c r="P8" s="118"/>
      <c r="Q8" s="118"/>
      <c r="R8" s="118"/>
      <c r="S8" s="119"/>
    </row>
    <row r="9" spans="1:19" ht="11.45" customHeight="1">
      <c r="B9" s="117"/>
      <c r="C9" s="118"/>
      <c r="D9" s="118"/>
      <c r="E9" s="118"/>
      <c r="F9" s="118"/>
      <c r="G9" s="118"/>
      <c r="H9" s="118"/>
      <c r="I9" s="118"/>
      <c r="J9" s="118"/>
      <c r="K9" s="118"/>
      <c r="L9" s="118"/>
      <c r="M9" s="118"/>
      <c r="N9" s="118"/>
      <c r="O9" s="118"/>
      <c r="P9" s="118"/>
      <c r="Q9" s="118"/>
      <c r="R9" s="118"/>
      <c r="S9" s="119"/>
    </row>
    <row r="10" spans="1:19" ht="11.45" customHeight="1">
      <c r="B10" s="120"/>
      <c r="C10" s="121"/>
      <c r="D10" s="121"/>
      <c r="E10" s="121"/>
      <c r="F10" s="121"/>
      <c r="G10" s="121"/>
      <c r="H10" s="121"/>
      <c r="I10" s="121"/>
      <c r="J10" s="121"/>
      <c r="K10" s="121"/>
      <c r="L10" s="121"/>
      <c r="M10" s="121"/>
      <c r="N10" s="121"/>
      <c r="O10" s="121"/>
      <c r="P10" s="121"/>
      <c r="Q10" s="121"/>
      <c r="R10" s="121"/>
      <c r="S10" s="122"/>
    </row>
    <row r="11" spans="1:19" ht="12.75" customHeight="1">
      <c r="B11" s="19" t="s">
        <v>6</v>
      </c>
      <c r="C11" s="20"/>
      <c r="D11" s="20"/>
      <c r="E11" s="20"/>
      <c r="F11" s="30"/>
      <c r="G11" s="20"/>
      <c r="H11" s="20"/>
      <c r="I11" s="20"/>
      <c r="J11" s="20"/>
      <c r="K11" s="20"/>
      <c r="L11" s="20"/>
      <c r="M11" s="20"/>
      <c r="N11" s="20"/>
      <c r="O11" s="20"/>
      <c r="P11" s="20"/>
      <c r="Q11" s="20"/>
      <c r="R11" s="21"/>
      <c r="S11" s="22"/>
    </row>
    <row r="13" spans="1:19">
      <c r="B13" s="129" t="s">
        <v>1</v>
      </c>
      <c r="C13" s="130"/>
      <c r="D13" s="130"/>
      <c r="E13" s="130"/>
      <c r="F13" s="130"/>
      <c r="G13" s="130"/>
      <c r="H13" s="130"/>
      <c r="I13" s="130"/>
      <c r="J13" s="130"/>
      <c r="K13" s="130"/>
      <c r="L13" s="130"/>
      <c r="M13" s="130"/>
      <c r="N13" s="130"/>
      <c r="O13" s="130"/>
      <c r="P13" s="130"/>
      <c r="Q13" s="130"/>
      <c r="R13" s="130"/>
      <c r="S13" s="131"/>
    </row>
    <row r="14" spans="1:19" ht="5.0999999999999996" customHeight="1"/>
    <row r="15" spans="1:19" ht="12.75" customHeight="1">
      <c r="B15" s="114" t="s">
        <v>41</v>
      </c>
      <c r="C15" s="115"/>
      <c r="D15" s="115"/>
      <c r="E15" s="115"/>
      <c r="F15" s="115"/>
      <c r="G15" s="115"/>
      <c r="H15" s="115"/>
      <c r="I15" s="115"/>
      <c r="J15" s="115"/>
      <c r="K15" s="115"/>
      <c r="L15" s="115"/>
      <c r="M15" s="115"/>
      <c r="N15" s="115"/>
      <c r="O15" s="115"/>
      <c r="P15" s="115"/>
      <c r="Q15" s="115"/>
      <c r="R15" s="115"/>
      <c r="S15" s="116"/>
    </row>
    <row r="16" spans="1:19">
      <c r="B16" s="117"/>
      <c r="C16" s="118"/>
      <c r="D16" s="118"/>
      <c r="E16" s="118"/>
      <c r="F16" s="118"/>
      <c r="G16" s="118"/>
      <c r="H16" s="118"/>
      <c r="I16" s="118"/>
      <c r="J16" s="118"/>
      <c r="K16" s="118"/>
      <c r="L16" s="118"/>
      <c r="M16" s="118"/>
      <c r="N16" s="118"/>
      <c r="O16" s="118"/>
      <c r="P16" s="118"/>
      <c r="Q16" s="118"/>
      <c r="R16" s="118"/>
      <c r="S16" s="119"/>
    </row>
    <row r="17" spans="2:19">
      <c r="B17" s="117"/>
      <c r="C17" s="118"/>
      <c r="D17" s="118"/>
      <c r="E17" s="118"/>
      <c r="F17" s="118"/>
      <c r="G17" s="118"/>
      <c r="H17" s="118"/>
      <c r="I17" s="118"/>
      <c r="J17" s="118"/>
      <c r="K17" s="118"/>
      <c r="L17" s="118"/>
      <c r="M17" s="118"/>
      <c r="N17" s="118"/>
      <c r="O17" s="118"/>
      <c r="P17" s="118"/>
      <c r="Q17" s="118"/>
      <c r="R17" s="118"/>
      <c r="S17" s="119"/>
    </row>
    <row r="18" spans="2:19">
      <c r="B18" s="120"/>
      <c r="C18" s="121"/>
      <c r="D18" s="121"/>
      <c r="E18" s="121"/>
      <c r="F18" s="121"/>
      <c r="G18" s="121"/>
      <c r="H18" s="121"/>
      <c r="I18" s="121"/>
      <c r="J18" s="121"/>
      <c r="K18" s="121"/>
      <c r="L18" s="121"/>
      <c r="M18" s="121"/>
      <c r="N18" s="121"/>
      <c r="O18" s="121"/>
      <c r="P18" s="121"/>
      <c r="Q18" s="121"/>
      <c r="R18" s="121"/>
      <c r="S18" s="122"/>
    </row>
    <row r="19" spans="2:19" ht="12.75" customHeight="1"/>
    <row r="20" spans="2:19">
      <c r="B20" s="129" t="s">
        <v>2</v>
      </c>
      <c r="C20" s="130"/>
      <c r="D20" s="130"/>
      <c r="E20" s="130"/>
      <c r="F20" s="130"/>
      <c r="G20" s="130"/>
      <c r="H20" s="130"/>
      <c r="I20" s="130"/>
      <c r="J20" s="130"/>
      <c r="K20" s="130"/>
      <c r="L20" s="130"/>
      <c r="M20" s="130"/>
      <c r="N20" s="130"/>
      <c r="O20" s="130"/>
      <c r="P20" s="130"/>
      <c r="Q20" s="130"/>
      <c r="R20" s="130"/>
      <c r="S20" s="131"/>
    </row>
    <row r="21" spans="2:19" ht="5.0999999999999996" customHeight="1"/>
    <row r="22" spans="2:19" ht="12.75" customHeight="1">
      <c r="B22" s="61" t="s">
        <v>7</v>
      </c>
      <c r="C22" s="62"/>
      <c r="D22" s="62"/>
      <c r="E22" s="62"/>
      <c r="F22" s="63"/>
      <c r="P22" s="123" t="s">
        <v>43</v>
      </c>
      <c r="Q22" s="124"/>
      <c r="R22" s="124"/>
      <c r="S22" s="125"/>
    </row>
    <row r="23" spans="2:19" ht="12.75" customHeight="1">
      <c r="B23" s="64" t="s">
        <v>8</v>
      </c>
      <c r="C23" s="65"/>
      <c r="D23" s="65"/>
      <c r="E23" s="65"/>
      <c r="F23" s="66"/>
      <c r="P23" s="126">
        <v>285000</v>
      </c>
      <c r="Q23" s="127"/>
      <c r="R23" s="127"/>
      <c r="S23" s="128"/>
    </row>
    <row r="24" spans="2:19" ht="12.75" customHeight="1">
      <c r="B24" s="64" t="s">
        <v>10</v>
      </c>
      <c r="C24" s="65"/>
      <c r="D24" s="65"/>
      <c r="E24" s="65"/>
      <c r="F24" s="66"/>
      <c r="P24" s="110">
        <v>0.2</v>
      </c>
      <c r="Q24" s="111"/>
      <c r="R24" s="111"/>
      <c r="S24" s="112"/>
    </row>
    <row r="25" spans="2:19" ht="12.75" customHeight="1">
      <c r="B25" s="64" t="s">
        <v>9</v>
      </c>
      <c r="C25" s="65"/>
      <c r="D25" s="65"/>
      <c r="E25" s="65"/>
      <c r="F25" s="66"/>
      <c r="P25" s="110">
        <v>0.15</v>
      </c>
      <c r="Q25" s="111"/>
      <c r="R25" s="111"/>
      <c r="S25" s="112"/>
    </row>
    <row r="26" spans="2:19" ht="12.75" customHeight="1">
      <c r="B26" s="67" t="s">
        <v>35</v>
      </c>
      <c r="C26" s="68"/>
      <c r="D26" s="68"/>
      <c r="E26" s="68"/>
      <c r="F26" s="69"/>
      <c r="P26" s="123">
        <v>2015</v>
      </c>
      <c r="Q26" s="124"/>
      <c r="R26" s="124"/>
      <c r="S26" s="125"/>
    </row>
    <row r="27" spans="2:19">
      <c r="B27" s="1"/>
      <c r="C27" s="1"/>
      <c r="D27" s="1"/>
      <c r="G27" s="1"/>
      <c r="H27" s="1"/>
      <c r="I27" s="1"/>
      <c r="J27" s="1"/>
      <c r="K27" s="1"/>
      <c r="L27" s="1"/>
      <c r="M27" s="1"/>
      <c r="N27" s="1"/>
      <c r="O27" s="1"/>
      <c r="P27" s="1"/>
      <c r="Q27" s="1"/>
      <c r="R27" s="1"/>
      <c r="S27" s="1"/>
    </row>
    <row r="28" spans="2:19">
      <c r="B28" s="28"/>
      <c r="C28" s="132" t="s">
        <v>36</v>
      </c>
      <c r="D28" s="133"/>
      <c r="E28" s="133"/>
      <c r="F28" s="133"/>
      <c r="G28" s="133"/>
      <c r="H28" s="133"/>
      <c r="I28" s="133"/>
      <c r="J28" s="133"/>
      <c r="K28" s="133"/>
      <c r="L28" s="133"/>
      <c r="M28" s="133"/>
      <c r="N28" s="133"/>
      <c r="O28" s="133"/>
      <c r="P28" s="133"/>
      <c r="Q28" s="134"/>
      <c r="S28" s="17"/>
    </row>
    <row r="29" spans="2:19" ht="125.1" customHeight="1">
      <c r="B29" s="135" t="s">
        <v>39</v>
      </c>
      <c r="C29" s="23"/>
      <c r="D29" s="31"/>
      <c r="E29" s="94" t="s">
        <v>37</v>
      </c>
      <c r="F29" s="95" t="s">
        <v>30</v>
      </c>
      <c r="G29" s="96" t="s">
        <v>44</v>
      </c>
      <c r="H29" s="97" t="s">
        <v>45</v>
      </c>
      <c r="I29" s="98" t="s">
        <v>31</v>
      </c>
      <c r="J29" s="101" t="s">
        <v>44</v>
      </c>
      <c r="K29" s="102" t="s">
        <v>45</v>
      </c>
      <c r="L29" s="103" t="s">
        <v>32</v>
      </c>
      <c r="M29" s="104" t="s">
        <v>44</v>
      </c>
      <c r="N29" s="105" t="s">
        <v>45</v>
      </c>
      <c r="O29" s="106" t="s">
        <v>33</v>
      </c>
      <c r="S29" s="17"/>
    </row>
    <row r="30" spans="2:19" ht="12.75" customHeight="1">
      <c r="B30" s="136"/>
      <c r="C30" s="23"/>
      <c r="D30" s="31"/>
      <c r="E30" s="99"/>
      <c r="F30" s="100"/>
      <c r="G30" s="138" t="s">
        <v>11</v>
      </c>
      <c r="H30" s="138"/>
      <c r="I30" s="138"/>
      <c r="J30" s="139" t="s">
        <v>12</v>
      </c>
      <c r="K30" s="140"/>
      <c r="L30" s="141"/>
      <c r="M30" s="142" t="s">
        <v>13</v>
      </c>
      <c r="N30" s="143"/>
      <c r="O30" s="144"/>
      <c r="S30" s="17"/>
    </row>
    <row r="31" spans="2:19">
      <c r="B31" s="136"/>
      <c r="C31" s="23"/>
      <c r="D31" s="31"/>
      <c r="E31" s="70" t="s">
        <v>14</v>
      </c>
      <c r="F31" s="71">
        <v>0.03</v>
      </c>
      <c r="G31" s="77">
        <f>IF(ISERROR(I31/H31),"",(I31/H31))</f>
        <v>19.542857142857144</v>
      </c>
      <c r="H31" s="78">
        <v>350</v>
      </c>
      <c r="I31" s="79">
        <f>+$I$48*F31</f>
        <v>6840</v>
      </c>
      <c r="J31" s="107">
        <f>IF(ISERROR(L31/K31),"",(L31/K31))</f>
        <v>24.428571428571427</v>
      </c>
      <c r="K31" s="108">
        <v>350</v>
      </c>
      <c r="L31" s="109">
        <f>+F31*$L$48</f>
        <v>8550</v>
      </c>
      <c r="M31" s="107">
        <f>IF(ISERROR(O31/N31),"",(O31/N31))</f>
        <v>28.092857142857142</v>
      </c>
      <c r="N31" s="108">
        <v>350</v>
      </c>
      <c r="O31" s="109">
        <f>+F31*$O$48</f>
        <v>9832.5</v>
      </c>
      <c r="S31" s="18"/>
    </row>
    <row r="32" spans="2:19">
      <c r="B32" s="136"/>
      <c r="C32" s="23"/>
      <c r="D32" s="31"/>
      <c r="E32" s="72" t="s">
        <v>15</v>
      </c>
      <c r="F32" s="73">
        <v>0.03</v>
      </c>
      <c r="G32" s="80">
        <f t="shared" ref="G32:G45" si="0">IF(ISERROR(I32/H32),"",(I32/H32))</f>
        <v>19.542857142857144</v>
      </c>
      <c r="H32" s="81">
        <v>350</v>
      </c>
      <c r="I32" s="82">
        <f>+$I$48*F32</f>
        <v>6840</v>
      </c>
      <c r="J32" s="80">
        <f t="shared" ref="J32:J45" si="1">IF(ISERROR(L32/K32),"",(L32/K32))</f>
        <v>24.428571428571427</v>
      </c>
      <c r="K32" s="81">
        <v>350</v>
      </c>
      <c r="L32" s="82">
        <f>+F32*$L$48</f>
        <v>8550</v>
      </c>
      <c r="M32" s="80">
        <f t="shared" ref="M32:M45" si="2">IF(ISERROR(O32/N32),"",(O32/N32))</f>
        <v>28.092857142857142</v>
      </c>
      <c r="N32" s="81">
        <v>350</v>
      </c>
      <c r="O32" s="82">
        <f>+F32*$O$48</f>
        <v>9832.5</v>
      </c>
      <c r="S32" s="18"/>
    </row>
    <row r="33" spans="2:19">
      <c r="B33" s="136"/>
      <c r="C33" s="23"/>
      <c r="D33" s="31"/>
      <c r="E33" s="72" t="s">
        <v>16</v>
      </c>
      <c r="F33" s="73">
        <v>0.05</v>
      </c>
      <c r="G33" s="80">
        <f t="shared" si="0"/>
        <v>32.571428571428569</v>
      </c>
      <c r="H33" s="81">
        <v>350</v>
      </c>
      <c r="I33" s="82">
        <f>+$I$48*F33</f>
        <v>11400</v>
      </c>
      <c r="J33" s="80">
        <f t="shared" si="1"/>
        <v>40.714285714285715</v>
      </c>
      <c r="K33" s="81">
        <v>350</v>
      </c>
      <c r="L33" s="82">
        <f>+F33*$L$48</f>
        <v>14250</v>
      </c>
      <c r="M33" s="80">
        <f t="shared" si="2"/>
        <v>46.821428571428569</v>
      </c>
      <c r="N33" s="81">
        <v>350</v>
      </c>
      <c r="O33" s="82">
        <f>+F33*$O$48</f>
        <v>16387.5</v>
      </c>
      <c r="S33" s="18"/>
    </row>
    <row r="34" spans="2:19">
      <c r="B34" s="136"/>
      <c r="C34" s="23"/>
      <c r="D34" s="31"/>
      <c r="E34" s="72" t="s">
        <v>17</v>
      </c>
      <c r="F34" s="74">
        <f>SUM(F31:F33)</f>
        <v>0.11</v>
      </c>
      <c r="G34" s="83">
        <f>SUM(G31:G33)</f>
        <v>71.657142857142858</v>
      </c>
      <c r="H34" s="84"/>
      <c r="I34" s="85">
        <f>SUM(I31:I33)</f>
        <v>25080</v>
      </c>
      <c r="J34" s="83">
        <f>SUM(J31:J33)</f>
        <v>89.571428571428569</v>
      </c>
      <c r="K34" s="84"/>
      <c r="L34" s="85">
        <f>SUM(L31:L33)</f>
        <v>31350</v>
      </c>
      <c r="M34" s="83">
        <f>SUM(M31:M33)</f>
        <v>103.00714285714285</v>
      </c>
      <c r="N34" s="84"/>
      <c r="O34" s="85">
        <f>SUM(O31:O33)</f>
        <v>36052.5</v>
      </c>
      <c r="S34" s="18"/>
    </row>
    <row r="35" spans="2:19">
      <c r="B35" s="136"/>
      <c r="C35" s="23"/>
      <c r="D35" s="31"/>
      <c r="E35" s="72" t="s">
        <v>18</v>
      </c>
      <c r="F35" s="73">
        <v>0.05</v>
      </c>
      <c r="G35" s="80">
        <f t="shared" si="0"/>
        <v>32.571428571428569</v>
      </c>
      <c r="H35" s="81">
        <v>350</v>
      </c>
      <c r="I35" s="82">
        <f>+$I$48*F35</f>
        <v>11400</v>
      </c>
      <c r="J35" s="80">
        <f t="shared" si="1"/>
        <v>40.714285714285715</v>
      </c>
      <c r="K35" s="81">
        <v>350</v>
      </c>
      <c r="L35" s="82">
        <f>+F35*$L$48</f>
        <v>14250</v>
      </c>
      <c r="M35" s="80">
        <f t="shared" si="2"/>
        <v>46.821428571428569</v>
      </c>
      <c r="N35" s="81">
        <v>350</v>
      </c>
      <c r="O35" s="82">
        <f>+F35*$O$48</f>
        <v>16387.5</v>
      </c>
      <c r="S35" s="18"/>
    </row>
    <row r="36" spans="2:19">
      <c r="B36" s="136"/>
      <c r="C36" s="23"/>
      <c r="D36" s="31"/>
      <c r="E36" s="72" t="s">
        <v>19</v>
      </c>
      <c r="F36" s="73">
        <v>7.0000000000000007E-2</v>
      </c>
      <c r="G36" s="80">
        <f t="shared" si="0"/>
        <v>45.600000000000009</v>
      </c>
      <c r="H36" s="81">
        <v>350</v>
      </c>
      <c r="I36" s="82">
        <f>+$I$48*F36</f>
        <v>15960.000000000002</v>
      </c>
      <c r="J36" s="80">
        <f t="shared" si="1"/>
        <v>57.000000000000007</v>
      </c>
      <c r="K36" s="81">
        <v>350</v>
      </c>
      <c r="L36" s="82">
        <f>+F36*$L$48</f>
        <v>19950.000000000004</v>
      </c>
      <c r="M36" s="80">
        <f t="shared" si="2"/>
        <v>65.550000000000011</v>
      </c>
      <c r="N36" s="81">
        <v>350</v>
      </c>
      <c r="O36" s="82">
        <f>+F36*$O$48</f>
        <v>22942.500000000004</v>
      </c>
      <c r="S36" s="18"/>
    </row>
    <row r="37" spans="2:19">
      <c r="B37" s="136"/>
      <c r="C37" s="23"/>
      <c r="D37" s="31"/>
      <c r="E37" s="72" t="s">
        <v>20</v>
      </c>
      <c r="F37" s="73">
        <v>0.08</v>
      </c>
      <c r="G37" s="80">
        <f t="shared" si="0"/>
        <v>52.114285714285714</v>
      </c>
      <c r="H37" s="81">
        <v>350</v>
      </c>
      <c r="I37" s="82">
        <f>+$I$48*F37</f>
        <v>18240</v>
      </c>
      <c r="J37" s="80">
        <f t="shared" si="1"/>
        <v>65.142857142857139</v>
      </c>
      <c r="K37" s="81">
        <v>350</v>
      </c>
      <c r="L37" s="82">
        <f>+F37*$L$48</f>
        <v>22800</v>
      </c>
      <c r="M37" s="80">
        <f t="shared" si="2"/>
        <v>74.914285714285711</v>
      </c>
      <c r="N37" s="81">
        <v>350</v>
      </c>
      <c r="O37" s="82">
        <f>+F37*$O$48</f>
        <v>26220</v>
      </c>
      <c r="S37" s="18"/>
    </row>
    <row r="38" spans="2:19">
      <c r="B38" s="136"/>
      <c r="C38" s="23"/>
      <c r="D38" s="31"/>
      <c r="E38" s="72" t="s">
        <v>21</v>
      </c>
      <c r="F38" s="74">
        <f>SUM(F35:F37)</f>
        <v>0.2</v>
      </c>
      <c r="G38" s="83">
        <f>SUM(G35:G37)</f>
        <v>130.28571428571428</v>
      </c>
      <c r="H38" s="84"/>
      <c r="I38" s="85">
        <f>SUM(I35:I37)</f>
        <v>45600</v>
      </c>
      <c r="J38" s="83">
        <f>SUM(J35:J37)</f>
        <v>162.85714285714286</v>
      </c>
      <c r="K38" s="84"/>
      <c r="L38" s="85">
        <f>SUM(L35:L37)</f>
        <v>57000</v>
      </c>
      <c r="M38" s="83">
        <f>SUM(M35:M37)</f>
        <v>187.28571428571428</v>
      </c>
      <c r="N38" s="84"/>
      <c r="O38" s="85">
        <f>SUM(O35:O37)</f>
        <v>65550</v>
      </c>
      <c r="S38" s="18"/>
    </row>
    <row r="39" spans="2:19">
      <c r="B39" s="136"/>
      <c r="C39" s="23"/>
      <c r="D39" s="31"/>
      <c r="E39" s="72" t="s">
        <v>22</v>
      </c>
      <c r="F39" s="73">
        <v>0.05</v>
      </c>
      <c r="G39" s="80">
        <f t="shared" si="0"/>
        <v>31.232876712328768</v>
      </c>
      <c r="H39" s="81">
        <v>365</v>
      </c>
      <c r="I39" s="82">
        <f>+$I$48*F39</f>
        <v>11400</v>
      </c>
      <c r="J39" s="80">
        <f t="shared" si="1"/>
        <v>39.041095890410958</v>
      </c>
      <c r="K39" s="81">
        <v>365</v>
      </c>
      <c r="L39" s="82">
        <f>+F39*$L$48</f>
        <v>14250</v>
      </c>
      <c r="M39" s="80">
        <f t="shared" si="2"/>
        <v>44.897260273972606</v>
      </c>
      <c r="N39" s="81">
        <v>365</v>
      </c>
      <c r="O39" s="82">
        <f>+F39*$O$48</f>
        <v>16387.5</v>
      </c>
      <c r="S39" s="18"/>
    </row>
    <row r="40" spans="2:19">
      <c r="B40" s="136"/>
      <c r="C40" s="23"/>
      <c r="D40" s="31"/>
      <c r="E40" s="72" t="s">
        <v>23</v>
      </c>
      <c r="F40" s="73">
        <v>0.06</v>
      </c>
      <c r="G40" s="80">
        <f t="shared" si="0"/>
        <v>37.479452054794521</v>
      </c>
      <c r="H40" s="81">
        <v>365</v>
      </c>
      <c r="I40" s="82">
        <f>+$I$48*F40</f>
        <v>13680</v>
      </c>
      <c r="J40" s="80">
        <f t="shared" si="1"/>
        <v>46.849315068493148</v>
      </c>
      <c r="K40" s="81">
        <v>365</v>
      </c>
      <c r="L40" s="82">
        <f>+F40*$L$48</f>
        <v>17100</v>
      </c>
      <c r="M40" s="80">
        <f t="shared" si="2"/>
        <v>53.876712328767127</v>
      </c>
      <c r="N40" s="81">
        <v>365</v>
      </c>
      <c r="O40" s="82">
        <f>+F40*$O$48</f>
        <v>19665</v>
      </c>
      <c r="S40" s="18"/>
    </row>
    <row r="41" spans="2:19">
      <c r="B41" s="136"/>
      <c r="C41" s="23"/>
      <c r="D41" s="31"/>
      <c r="E41" s="72" t="s">
        <v>24</v>
      </c>
      <c r="F41" s="73">
        <v>0.08</v>
      </c>
      <c r="G41" s="80">
        <f t="shared" si="0"/>
        <v>49.972602739726028</v>
      </c>
      <c r="H41" s="81">
        <v>365</v>
      </c>
      <c r="I41" s="82">
        <f>+$I$48*F41</f>
        <v>18240</v>
      </c>
      <c r="J41" s="80">
        <f t="shared" si="1"/>
        <v>62.465753424657535</v>
      </c>
      <c r="K41" s="81">
        <v>365</v>
      </c>
      <c r="L41" s="82">
        <f>+F41*$L$48</f>
        <v>22800</v>
      </c>
      <c r="M41" s="80">
        <f t="shared" si="2"/>
        <v>71.835616438356169</v>
      </c>
      <c r="N41" s="81">
        <v>365</v>
      </c>
      <c r="O41" s="82">
        <f>+F41*$O$48</f>
        <v>26220</v>
      </c>
      <c r="S41" s="18"/>
    </row>
    <row r="42" spans="2:19">
      <c r="B42" s="136"/>
      <c r="C42" s="23"/>
      <c r="D42" s="31"/>
      <c r="E42" s="72" t="s">
        <v>25</v>
      </c>
      <c r="F42" s="74">
        <f>SUM(F39:F41)</f>
        <v>0.19</v>
      </c>
      <c r="G42" s="83">
        <f>SUM(G39:G41)</f>
        <v>118.68493150684932</v>
      </c>
      <c r="H42" s="84"/>
      <c r="I42" s="85">
        <f>SUM(I39:I41)</f>
        <v>43320</v>
      </c>
      <c r="J42" s="83">
        <f>SUM(J39:J41)</f>
        <v>148.35616438356163</v>
      </c>
      <c r="K42" s="84"/>
      <c r="L42" s="85">
        <f>SUM(L39:L41)</f>
        <v>54150</v>
      </c>
      <c r="M42" s="83">
        <f>SUM(M39:M41)</f>
        <v>170.60958904109589</v>
      </c>
      <c r="N42" s="84"/>
      <c r="O42" s="85">
        <f>SUM(O39:O41)</f>
        <v>62272.5</v>
      </c>
      <c r="S42" s="18"/>
    </row>
    <row r="43" spans="2:19">
      <c r="B43" s="136"/>
      <c r="C43" s="23"/>
      <c r="D43" s="31"/>
      <c r="E43" s="72" t="s">
        <v>26</v>
      </c>
      <c r="F43" s="73">
        <v>0.15</v>
      </c>
      <c r="G43" s="80">
        <f t="shared" si="0"/>
        <v>93.698630136986296</v>
      </c>
      <c r="H43" s="81">
        <v>365</v>
      </c>
      <c r="I43" s="82">
        <f>+$I$48*F43</f>
        <v>34200</v>
      </c>
      <c r="J43" s="80">
        <f t="shared" si="1"/>
        <v>117.12328767123287</v>
      </c>
      <c r="K43" s="81">
        <v>365</v>
      </c>
      <c r="L43" s="82">
        <f>+F43*$L$48</f>
        <v>42750</v>
      </c>
      <c r="M43" s="80">
        <f t="shared" si="2"/>
        <v>134.6917808219178</v>
      </c>
      <c r="N43" s="81">
        <v>365</v>
      </c>
      <c r="O43" s="82">
        <f>+F43*$O$48</f>
        <v>49162.5</v>
      </c>
      <c r="S43" s="18"/>
    </row>
    <row r="44" spans="2:19">
      <c r="B44" s="136"/>
      <c r="C44" s="23"/>
      <c r="D44" s="31"/>
      <c r="E44" s="72" t="s">
        <v>27</v>
      </c>
      <c r="F44" s="73">
        <v>0.15</v>
      </c>
      <c r="G44" s="80">
        <f t="shared" si="0"/>
        <v>93.698630136986296</v>
      </c>
      <c r="H44" s="81">
        <v>365</v>
      </c>
      <c r="I44" s="82">
        <f>+$I$48*F44</f>
        <v>34200</v>
      </c>
      <c r="J44" s="80">
        <f t="shared" si="1"/>
        <v>117.12328767123287</v>
      </c>
      <c r="K44" s="81">
        <v>365</v>
      </c>
      <c r="L44" s="82">
        <f>+F44*$L$48</f>
        <v>42750</v>
      </c>
      <c r="M44" s="80">
        <f t="shared" si="2"/>
        <v>134.6917808219178</v>
      </c>
      <c r="N44" s="81">
        <v>365</v>
      </c>
      <c r="O44" s="82">
        <f>+F44*$O$48</f>
        <v>49162.5</v>
      </c>
      <c r="R44" s="42"/>
      <c r="S44" s="18"/>
    </row>
    <row r="45" spans="2:19">
      <c r="B45" s="136"/>
      <c r="C45" s="23"/>
      <c r="D45" s="31"/>
      <c r="E45" s="72" t="s">
        <v>28</v>
      </c>
      <c r="F45" s="73">
        <v>0.2</v>
      </c>
      <c r="G45" s="80">
        <f t="shared" si="0"/>
        <v>124.93150684931507</v>
      </c>
      <c r="H45" s="81">
        <v>365</v>
      </c>
      <c r="I45" s="82">
        <f>+$I$48*F45</f>
        <v>45600</v>
      </c>
      <c r="J45" s="80">
        <f t="shared" si="1"/>
        <v>156.16438356164383</v>
      </c>
      <c r="K45" s="81">
        <v>365</v>
      </c>
      <c r="L45" s="82">
        <f>+F45*$L$48</f>
        <v>57000</v>
      </c>
      <c r="M45" s="80">
        <f t="shared" si="2"/>
        <v>179.58904109589042</v>
      </c>
      <c r="N45" s="81">
        <v>365</v>
      </c>
      <c r="O45" s="82">
        <f>+F45*$O$48</f>
        <v>65550</v>
      </c>
      <c r="S45" s="18"/>
    </row>
    <row r="46" spans="2:19">
      <c r="B46" s="136"/>
      <c r="C46" s="23"/>
      <c r="D46" s="31"/>
      <c r="E46" s="75" t="s">
        <v>29</v>
      </c>
      <c r="F46" s="76">
        <f>SUM(F43:F45)</f>
        <v>0.5</v>
      </c>
      <c r="G46" s="86">
        <f>SUM(G43:G45)</f>
        <v>312.32876712328766</v>
      </c>
      <c r="H46" s="87"/>
      <c r="I46" s="88">
        <f>SUM(I43:I45)</f>
        <v>114000</v>
      </c>
      <c r="J46" s="86">
        <f>SUM(J43:J45)</f>
        <v>390.41095890410958</v>
      </c>
      <c r="K46" s="87"/>
      <c r="L46" s="88">
        <f>SUM(L43:L45)</f>
        <v>142500</v>
      </c>
      <c r="M46" s="86">
        <f>SUM(M43:M45)</f>
        <v>448.97260273972603</v>
      </c>
      <c r="N46" s="87"/>
      <c r="O46" s="88">
        <f>SUM(O43:O45)</f>
        <v>163875</v>
      </c>
      <c r="S46" s="18"/>
    </row>
    <row r="47" spans="2:19" ht="5.0999999999999996" customHeight="1">
      <c r="B47" s="137"/>
      <c r="C47" s="23"/>
      <c r="D47" s="31"/>
      <c r="E47"/>
      <c r="F47"/>
      <c r="I47" s="50"/>
      <c r="L47" s="50"/>
      <c r="O47" s="50"/>
      <c r="S47" s="18"/>
    </row>
    <row r="48" spans="2:19">
      <c r="B48" s="27" t="s">
        <v>38</v>
      </c>
      <c r="C48" s="23"/>
      <c r="D48" s="31"/>
      <c r="E48" s="89" t="s">
        <v>34</v>
      </c>
      <c r="F48" s="90">
        <f>+F34+F38+F42+F46</f>
        <v>1</v>
      </c>
      <c r="G48" s="91">
        <f>+G46+G42+G38+G34</f>
        <v>632.95655577299408</v>
      </c>
      <c r="H48" s="92"/>
      <c r="I48" s="93">
        <f>+L48*(100%-P24)</f>
        <v>228000</v>
      </c>
      <c r="J48" s="91">
        <f>+J46+J42+J38+J34</f>
        <v>791.19569471624266</v>
      </c>
      <c r="K48" s="92"/>
      <c r="L48" s="93">
        <f>+P23</f>
        <v>285000</v>
      </c>
      <c r="M48" s="91">
        <f>+M46+M42+M38+M34</f>
        <v>909.87504892367895</v>
      </c>
      <c r="N48" s="92"/>
      <c r="O48" s="93">
        <f>+L48*(100%+P25)</f>
        <v>327750</v>
      </c>
      <c r="S48" s="18"/>
    </row>
    <row r="49" spans="2:19">
      <c r="B49" s="1"/>
      <c r="C49" s="1"/>
      <c r="D49" s="1"/>
      <c r="G49" s="1"/>
      <c r="H49" s="1"/>
      <c r="I49" s="1"/>
      <c r="J49" s="1"/>
      <c r="K49" s="1"/>
      <c r="L49" s="1"/>
      <c r="M49" s="1"/>
      <c r="N49" s="1"/>
      <c r="O49" s="2"/>
      <c r="P49" s="2"/>
      <c r="Q49" s="1"/>
      <c r="R49" s="1"/>
      <c r="S49" s="1"/>
    </row>
    <row r="50" spans="2:19" ht="5.0999999999999996" customHeight="1">
      <c r="B50" s="58"/>
      <c r="C50" s="58"/>
      <c r="D50" s="58"/>
      <c r="E50" s="59"/>
      <c r="F50" s="60"/>
      <c r="G50" s="58"/>
      <c r="H50" s="58"/>
      <c r="I50" s="58"/>
      <c r="J50" s="58"/>
      <c r="K50" s="58"/>
      <c r="L50" s="58"/>
      <c r="M50" s="58"/>
      <c r="N50" s="58"/>
      <c r="O50" s="58"/>
      <c r="P50" s="58"/>
      <c r="Q50" s="58"/>
      <c r="R50" s="58"/>
      <c r="S50" s="58"/>
    </row>
    <row r="615" spans="35:38">
      <c r="AI615" s="16"/>
      <c r="AJ615" s="16"/>
      <c r="AK615" s="16"/>
      <c r="AL615" s="16"/>
    </row>
    <row r="616" spans="35:38">
      <c r="AI616" s="16"/>
      <c r="AJ616" s="16"/>
      <c r="AK616" s="16"/>
      <c r="AL616" s="16"/>
    </row>
    <row r="617" spans="35:38">
      <c r="AI617" s="16"/>
      <c r="AJ617" s="16"/>
      <c r="AK617" s="16"/>
      <c r="AL617" s="16"/>
    </row>
    <row r="618" spans="35:38">
      <c r="AI618" s="16"/>
      <c r="AJ618" s="16"/>
      <c r="AK618" s="16"/>
      <c r="AL618" s="16"/>
    </row>
    <row r="619" spans="35:38">
      <c r="AI619" s="16"/>
      <c r="AJ619" s="16"/>
      <c r="AK619" s="16"/>
      <c r="AL619" s="16"/>
    </row>
    <row r="620" spans="35:38">
      <c r="AI620" s="16"/>
      <c r="AJ620" s="16"/>
      <c r="AK620" s="16"/>
      <c r="AL620" s="16"/>
    </row>
    <row r="621" spans="35:38">
      <c r="AI621" s="16"/>
      <c r="AJ621" s="16"/>
      <c r="AK621" s="16"/>
      <c r="AL621" s="16"/>
    </row>
    <row r="622" spans="35:38">
      <c r="AI622" s="16"/>
      <c r="AJ622" s="16"/>
      <c r="AK622" s="16"/>
      <c r="AL622" s="16"/>
    </row>
    <row r="623" spans="35:38">
      <c r="AI623" s="16"/>
      <c r="AJ623" s="16"/>
      <c r="AK623" s="16"/>
      <c r="AL623" s="16"/>
    </row>
    <row r="624" spans="35:38">
      <c r="AI624" s="16"/>
      <c r="AJ624" s="16"/>
      <c r="AK624" s="16"/>
      <c r="AL624" s="16"/>
    </row>
    <row r="625" spans="35:38">
      <c r="AI625" s="16"/>
      <c r="AJ625" s="16"/>
      <c r="AK625" s="16"/>
      <c r="AL625" s="16"/>
    </row>
    <row r="626" spans="35:38">
      <c r="AI626" s="16"/>
      <c r="AJ626" s="16"/>
      <c r="AK626" s="16"/>
      <c r="AL626" s="16"/>
    </row>
    <row r="627" spans="35:38">
      <c r="AI627" s="16"/>
      <c r="AJ627" s="16"/>
      <c r="AK627" s="16"/>
      <c r="AL627" s="16"/>
    </row>
    <row r="628" spans="35:38">
      <c r="AI628" s="16"/>
      <c r="AJ628" s="16"/>
      <c r="AK628" s="16"/>
      <c r="AL628" s="16"/>
    </row>
    <row r="629" spans="35:38">
      <c r="AI629" s="16"/>
      <c r="AJ629" s="16"/>
      <c r="AK629" s="16"/>
      <c r="AL629" s="16"/>
    </row>
    <row r="630" spans="35:38">
      <c r="AI630" s="16"/>
      <c r="AJ630" s="16"/>
      <c r="AK630" s="16"/>
      <c r="AL630" s="16"/>
    </row>
    <row r="631" spans="35:38">
      <c r="AI631" s="16"/>
      <c r="AJ631" s="16"/>
      <c r="AK631" s="16"/>
      <c r="AL631" s="16"/>
    </row>
    <row r="632" spans="35:38">
      <c r="AI632" s="16"/>
      <c r="AJ632" s="16"/>
      <c r="AK632" s="16"/>
      <c r="AL632" s="16"/>
    </row>
    <row r="633" spans="35:38">
      <c r="AI633" s="16"/>
      <c r="AJ633" s="16"/>
      <c r="AK633" s="16"/>
      <c r="AL633" s="16"/>
    </row>
    <row r="634" spans="35:38">
      <c r="AI634" s="16"/>
      <c r="AJ634" s="16"/>
      <c r="AK634" s="16"/>
      <c r="AL634" s="16"/>
    </row>
    <row r="635" spans="35:38">
      <c r="AI635" s="16"/>
      <c r="AJ635" s="16"/>
      <c r="AK635" s="16"/>
      <c r="AL635" s="16"/>
    </row>
    <row r="636" spans="35:38">
      <c r="AI636" s="16"/>
      <c r="AJ636" s="16"/>
      <c r="AK636" s="16"/>
      <c r="AL636" s="16"/>
    </row>
    <row r="637" spans="35:38">
      <c r="AI637" s="16"/>
      <c r="AJ637" s="16"/>
      <c r="AK637" s="16"/>
      <c r="AL637" s="16"/>
    </row>
    <row r="638" spans="35:38">
      <c r="AI638" s="16"/>
      <c r="AJ638" s="16"/>
      <c r="AK638" s="16"/>
      <c r="AL638" s="16"/>
    </row>
    <row r="639" spans="35:38">
      <c r="AI639" s="16"/>
      <c r="AJ639" s="16"/>
      <c r="AK639" s="16"/>
      <c r="AL639" s="16"/>
    </row>
    <row r="640" spans="35:38">
      <c r="AI640" s="16"/>
      <c r="AJ640" s="16"/>
      <c r="AK640" s="16"/>
      <c r="AL640" s="16"/>
    </row>
    <row r="641" spans="35:38">
      <c r="AI641" s="16"/>
      <c r="AJ641" s="16"/>
      <c r="AK641" s="16"/>
      <c r="AL641" s="16"/>
    </row>
    <row r="642" spans="35:38">
      <c r="AI642" s="16"/>
      <c r="AJ642" s="16"/>
      <c r="AK642" s="16"/>
      <c r="AL642" s="16"/>
    </row>
  </sheetData>
  <sheetProtection password="F1C1" sheet="1" objects="1" scenarios="1" selectLockedCells="1"/>
  <mergeCells count="16">
    <mergeCell ref="C28:Q28"/>
    <mergeCell ref="B29:B47"/>
    <mergeCell ref="G30:I30"/>
    <mergeCell ref="J30:L30"/>
    <mergeCell ref="M30:O30"/>
    <mergeCell ref="P24:S24"/>
    <mergeCell ref="P25:S25"/>
    <mergeCell ref="B2:S2"/>
    <mergeCell ref="B6:S10"/>
    <mergeCell ref="P26:S26"/>
    <mergeCell ref="P23:S23"/>
    <mergeCell ref="B4:S4"/>
    <mergeCell ref="B13:S13"/>
    <mergeCell ref="P22:S22"/>
    <mergeCell ref="B20:S20"/>
    <mergeCell ref="B15:S18"/>
  </mergeCells>
  <phoneticPr fontId="1" type="noConversion"/>
  <conditionalFormatting sqref="F48">
    <cfRule type="cellIs" dxfId="1" priority="4" stopIfTrue="1" operator="equal">
      <formula>1</formula>
    </cfRule>
    <cfRule type="cellIs" dxfId="0" priority="5" stopIfTrue="1" operator="notEqual">
      <formula>1</formula>
    </cfRule>
  </conditionalFormatting>
  <dataValidations count="3">
    <dataValidation type="custom" showInputMessage="1" showErrorMessage="1" sqref="F34 H34 K34 N34 F38 H38 K38 N38 F42 H42 G31:G46 E31:E46 K42 I31:J46 H46 N42 L31:M46 K46 F46 O31:O46 N46 G29:O29 E48:O48">
      <formula1>$R$11="YES"</formula1>
    </dataValidation>
    <dataValidation type="list" allowBlank="1" showInputMessage="1" showErrorMessage="1" sqref="R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P22:S26 N43:N45 K43:K45 H43:H45 F43:F45 N39:N41 K39:K41 H39:H41 F39:F41 N35:N37 K35:K37 H35:H37 F35:F37 N31:N33 K31:K33 H31:H33 F31:F33">
      <formula1>$R$11="YES"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S62"/>
  <sheetViews>
    <sheetView showGridLines="0" showRowColHeaders="0" zoomScaleNormal="100" workbookViewId="0"/>
  </sheetViews>
  <sheetFormatPr defaultRowHeight="12.75"/>
  <cols>
    <col min="1" max="1" width="26.28515625" style="4" customWidth="1"/>
    <col min="2" max="3" width="9.7109375" style="4" customWidth="1"/>
    <col min="4" max="5" width="3.7109375" style="4" customWidth="1"/>
    <col min="6" max="6" width="5.140625" style="4" customWidth="1"/>
    <col min="7" max="7" width="7.140625" style="4" customWidth="1"/>
    <col min="8" max="9" width="5.7109375" style="4" customWidth="1"/>
    <col min="10" max="10" width="8.7109375" style="4" customWidth="1"/>
    <col min="11" max="12" width="5.7109375" style="4" customWidth="1"/>
    <col min="13" max="13" width="8.7109375" style="4" customWidth="1"/>
    <col min="14" max="15" width="5.7109375" style="4" customWidth="1"/>
    <col min="16" max="17" width="8.7109375" style="4" customWidth="1"/>
    <col min="18" max="18" width="3.7109375" style="4" customWidth="1"/>
    <col min="19" max="19" width="15.5703125" style="4" customWidth="1"/>
    <col min="20" max="16384" width="9.140625" style="4"/>
  </cols>
  <sheetData>
    <row r="1" spans="2:19" ht="20.100000000000001" customHeight="1"/>
    <row r="2" spans="2:19">
      <c r="B2" s="113" t="s">
        <v>4</v>
      </c>
      <c r="C2" s="113"/>
      <c r="D2" s="113"/>
      <c r="E2" s="113"/>
      <c r="F2" s="113"/>
      <c r="G2" s="113"/>
      <c r="H2" s="113"/>
      <c r="I2" s="113"/>
      <c r="J2" s="113"/>
      <c r="K2" s="113"/>
      <c r="L2" s="113"/>
      <c r="M2" s="113"/>
      <c r="N2" s="113"/>
      <c r="O2" s="113"/>
      <c r="P2" s="113"/>
      <c r="Q2" s="113"/>
      <c r="R2" s="113"/>
      <c r="S2" s="113"/>
    </row>
    <row r="3" spans="2:19" ht="5.0999999999999996" customHeight="1">
      <c r="F3" s="5"/>
    </row>
    <row r="4" spans="2:19">
      <c r="B4" s="145" t="s">
        <v>42</v>
      </c>
      <c r="C4" s="146"/>
      <c r="D4" s="146"/>
      <c r="E4" s="146"/>
      <c r="F4" s="146"/>
      <c r="G4" s="146"/>
      <c r="H4" s="146"/>
      <c r="I4" s="146"/>
      <c r="J4" s="146"/>
      <c r="K4" s="146"/>
      <c r="L4" s="146"/>
      <c r="M4" s="146"/>
      <c r="N4" s="146"/>
      <c r="O4" s="146"/>
      <c r="P4" s="146"/>
      <c r="Q4" s="146"/>
      <c r="R4" s="146"/>
      <c r="S4" s="147"/>
    </row>
    <row r="5" spans="2:19">
      <c r="B5" s="148"/>
      <c r="C5" s="149"/>
      <c r="D5" s="149"/>
      <c r="E5" s="149"/>
      <c r="F5" s="149"/>
      <c r="G5" s="149"/>
      <c r="H5" s="149"/>
      <c r="I5" s="149"/>
      <c r="J5" s="149"/>
      <c r="K5" s="149"/>
      <c r="L5" s="149"/>
      <c r="M5" s="149"/>
      <c r="N5" s="149"/>
      <c r="O5" s="149"/>
      <c r="P5" s="149"/>
      <c r="Q5" s="149"/>
      <c r="R5" s="149"/>
      <c r="S5" s="150"/>
    </row>
    <row r="6" spans="2:19">
      <c r="B6" s="148"/>
      <c r="C6" s="149"/>
      <c r="D6" s="149"/>
      <c r="E6" s="149"/>
      <c r="F6" s="149"/>
      <c r="G6" s="149"/>
      <c r="H6" s="149"/>
      <c r="I6" s="149"/>
      <c r="J6" s="149"/>
      <c r="K6" s="149"/>
      <c r="L6" s="149"/>
      <c r="M6" s="149"/>
      <c r="N6" s="149"/>
      <c r="O6" s="149"/>
      <c r="P6" s="149"/>
      <c r="Q6" s="149"/>
      <c r="R6" s="149"/>
      <c r="S6" s="150"/>
    </row>
    <row r="7" spans="2:19">
      <c r="B7" s="148"/>
      <c r="C7" s="149"/>
      <c r="D7" s="149"/>
      <c r="E7" s="149"/>
      <c r="F7" s="149"/>
      <c r="G7" s="149"/>
      <c r="H7" s="149"/>
      <c r="I7" s="149"/>
      <c r="J7" s="149"/>
      <c r="K7" s="149"/>
      <c r="L7" s="149"/>
      <c r="M7" s="149"/>
      <c r="N7" s="149"/>
      <c r="O7" s="149"/>
      <c r="P7" s="149"/>
      <c r="Q7" s="149"/>
      <c r="R7" s="149"/>
      <c r="S7" s="150"/>
    </row>
    <row r="8" spans="2:19">
      <c r="B8" s="148"/>
      <c r="C8" s="149"/>
      <c r="D8" s="149"/>
      <c r="E8" s="149"/>
      <c r="F8" s="149"/>
      <c r="G8" s="149"/>
      <c r="H8" s="149"/>
      <c r="I8" s="149"/>
      <c r="J8" s="149"/>
      <c r="K8" s="149"/>
      <c r="L8" s="149"/>
      <c r="M8" s="149"/>
      <c r="N8" s="149"/>
      <c r="O8" s="149"/>
      <c r="P8" s="149"/>
      <c r="Q8" s="149"/>
      <c r="R8" s="149"/>
      <c r="S8" s="150"/>
    </row>
    <row r="9" spans="2:19">
      <c r="B9" s="151"/>
      <c r="C9" s="152"/>
      <c r="D9" s="152"/>
      <c r="E9" s="152"/>
      <c r="F9" s="152"/>
      <c r="G9" s="152"/>
      <c r="H9" s="152"/>
      <c r="I9" s="152"/>
      <c r="J9" s="152"/>
      <c r="K9" s="152"/>
      <c r="L9" s="152"/>
      <c r="M9" s="152"/>
      <c r="N9" s="152"/>
      <c r="O9" s="152"/>
      <c r="P9" s="152"/>
      <c r="Q9" s="152"/>
      <c r="R9" s="152"/>
      <c r="S9" s="153"/>
    </row>
    <row r="10" spans="2:19" ht="24.95" customHeight="1"/>
    <row r="11" spans="2:19">
      <c r="D11" s="6"/>
      <c r="E11" s="7"/>
      <c r="F11" s="7"/>
      <c r="G11" s="7"/>
      <c r="H11" s="7"/>
      <c r="I11" s="7"/>
      <c r="J11" s="7"/>
      <c r="K11" s="7"/>
      <c r="L11" s="7"/>
      <c r="M11" s="7"/>
      <c r="N11" s="7"/>
      <c r="O11" s="7"/>
      <c r="P11" s="7"/>
      <c r="Q11" s="7"/>
      <c r="R11" s="8"/>
    </row>
    <row r="12" spans="2:19">
      <c r="D12" s="9"/>
      <c r="E12" s="10"/>
      <c r="F12" s="10"/>
      <c r="G12" s="10"/>
      <c r="H12" s="10"/>
      <c r="I12" s="10"/>
      <c r="J12" s="10"/>
      <c r="K12" s="10"/>
      <c r="L12" s="10"/>
      <c r="M12" s="10"/>
      <c r="N12" s="10"/>
      <c r="O12" s="10"/>
      <c r="P12" s="10"/>
      <c r="Q12" s="10"/>
      <c r="R12" s="11"/>
    </row>
    <row r="13" spans="2:19">
      <c r="D13" s="9"/>
      <c r="E13" s="154" t="str">
        <f>+IF(Input!P22="","",+PROPER(Input!P22))</f>
        <v>Lighs On Electrical</v>
      </c>
      <c r="F13" s="155"/>
      <c r="G13" s="155"/>
      <c r="H13" s="155"/>
      <c r="I13" s="155"/>
      <c r="J13" s="155"/>
      <c r="K13" s="155"/>
      <c r="L13" s="155"/>
      <c r="M13" s="155"/>
      <c r="N13" s="155"/>
      <c r="O13" s="155"/>
      <c r="P13" s="155"/>
      <c r="Q13" s="156"/>
      <c r="R13" s="11"/>
    </row>
    <row r="14" spans="2:19">
      <c r="D14" s="9"/>
      <c r="E14" s="157" t="str">
        <f>+IF(Input!P26&lt;&gt;"",CONCATENATE("Sales Projection for ",Input!P26),"")</f>
        <v>Sales Projection for 2015</v>
      </c>
      <c r="F14" s="158"/>
      <c r="G14" s="158"/>
      <c r="H14" s="158"/>
      <c r="I14" s="158"/>
      <c r="J14" s="158"/>
      <c r="K14" s="158"/>
      <c r="L14" s="158"/>
      <c r="M14" s="158"/>
      <c r="N14" s="158"/>
      <c r="O14" s="158"/>
      <c r="P14" s="158"/>
      <c r="Q14" s="159"/>
      <c r="R14" s="11"/>
    </row>
    <row r="15" spans="2:19">
      <c r="D15" s="9"/>
      <c r="E15" s="51"/>
      <c r="F15" s="10"/>
      <c r="G15" s="10"/>
      <c r="H15" s="10"/>
      <c r="I15" s="10"/>
      <c r="J15" s="10"/>
      <c r="K15" s="10"/>
      <c r="L15" s="10"/>
      <c r="M15" s="10"/>
      <c r="N15" s="10"/>
      <c r="O15" s="10"/>
      <c r="P15" s="10"/>
      <c r="Q15" s="52"/>
      <c r="R15" s="11"/>
    </row>
    <row r="16" spans="2:19" ht="125.1" customHeight="1">
      <c r="D16" s="9"/>
      <c r="E16" s="51"/>
      <c r="F16" s="45" t="str">
        <f>IF(Input!E29&lt;&gt;"",Input!E29,"")</f>
        <v>Month</v>
      </c>
      <c r="G16" s="45" t="str">
        <f>IF(Input!F29&lt;&gt;"",Input!F29,"")</f>
        <v>Sales Seasonality</v>
      </c>
      <c r="H16" s="46" t="str">
        <f>IF(Input!G29&lt;&gt;"",Input!G29,"")</f>
        <v>No. of Transactions</v>
      </c>
      <c r="I16" s="47" t="str">
        <f>IF(Input!H29&lt;&gt;"",Input!H29,"")</f>
        <v>Income per Transaction</v>
      </c>
      <c r="J16" s="47" t="str">
        <f>IF(Input!I29&lt;&gt;"",Input!I29,"")</f>
        <v>Slow Market Sales</v>
      </c>
      <c r="K16" s="48" t="str">
        <f>IF(Input!J29&lt;&gt;"",Input!J29,"")</f>
        <v>No. of Transactions</v>
      </c>
      <c r="L16" s="48" t="str">
        <f>IF(Input!K29&lt;&gt;"",Input!K29,"")</f>
        <v>Income per Transaction</v>
      </c>
      <c r="M16" s="48" t="str">
        <f>IF(Input!L29&lt;&gt;"",Input!L29,"")</f>
        <v>Good Market Sales</v>
      </c>
      <c r="N16" s="49" t="str">
        <f>IF(Input!M29&lt;&gt;"",Input!M29,"")</f>
        <v>No. of Transactions</v>
      </c>
      <c r="O16" s="49" t="str">
        <f>IF(Input!N29&lt;&gt;"",Input!N29,"")</f>
        <v>Income per Transaction</v>
      </c>
      <c r="P16" s="49" t="str">
        <f>IF(Input!O29&lt;&gt;"",Input!O29,"")</f>
        <v>Great Market Sales</v>
      </c>
      <c r="Q16" s="52"/>
      <c r="R16" s="11"/>
    </row>
    <row r="17" spans="4:18">
      <c r="D17" s="9"/>
      <c r="E17" s="51"/>
      <c r="F17" s="25"/>
      <c r="G17" s="32"/>
      <c r="H17" s="163" t="s">
        <v>11</v>
      </c>
      <c r="I17" s="164"/>
      <c r="J17" s="165"/>
      <c r="K17" s="166" t="s">
        <v>12</v>
      </c>
      <c r="L17" s="167"/>
      <c r="M17" s="168"/>
      <c r="N17" s="169" t="s">
        <v>13</v>
      </c>
      <c r="O17" s="170"/>
      <c r="P17" s="171"/>
      <c r="Q17" s="52"/>
      <c r="R17" s="11"/>
    </row>
    <row r="18" spans="4:18">
      <c r="D18" s="9"/>
      <c r="E18" s="51"/>
      <c r="F18" s="25" t="str">
        <f>IF(Input!E31&lt;&gt;"",Input!E31,"")</f>
        <v>Jan</v>
      </c>
      <c r="G18" s="37">
        <f>IF(Input!F31&lt;&gt;"",Input!F31,"")</f>
        <v>0.03</v>
      </c>
      <c r="H18" s="36">
        <f>IF(Input!G31&lt;&gt;"",Input!G31,"")</f>
        <v>19.542857142857144</v>
      </c>
      <c r="I18" s="26">
        <f>IF(Input!H31&lt;&gt;"",Input!H31,"")</f>
        <v>350</v>
      </c>
      <c r="J18" s="26">
        <f>IF(Input!I31&lt;&gt;"",Input!I31,"")</f>
        <v>6840</v>
      </c>
      <c r="K18" s="36">
        <f>IF(Input!J31&lt;&gt;"",Input!J31,"")</f>
        <v>24.428571428571427</v>
      </c>
      <c r="L18" s="26">
        <f>IF(Input!K31&lt;&gt;"",Input!K31,"")</f>
        <v>350</v>
      </c>
      <c r="M18" s="26">
        <f>IF(Input!L31&lt;&gt;"",Input!L31,"")</f>
        <v>8550</v>
      </c>
      <c r="N18" s="36">
        <f>IF(Input!M31&lt;&gt;"",Input!M31,"")</f>
        <v>28.092857142857142</v>
      </c>
      <c r="O18" s="26">
        <f>IF(Input!N31&lt;&gt;"",Input!N31,"")</f>
        <v>350</v>
      </c>
      <c r="P18" s="26">
        <f>IF(Input!O31&lt;&gt;"",Input!O31,"")</f>
        <v>9832.5</v>
      </c>
      <c r="Q18" s="52"/>
      <c r="R18" s="11"/>
    </row>
    <row r="19" spans="4:18">
      <c r="D19" s="9"/>
      <c r="E19" s="51"/>
      <c r="F19" s="25" t="str">
        <f>IF(Input!E32&lt;&gt;"",Input!E32,"")</f>
        <v>Feb</v>
      </c>
      <c r="G19" s="37">
        <f>IF(Input!F32&lt;&gt;"",Input!F32,"")</f>
        <v>0.03</v>
      </c>
      <c r="H19" s="36">
        <f>IF(Input!G32&lt;&gt;"",Input!G32,"")</f>
        <v>19.542857142857144</v>
      </c>
      <c r="I19" s="26">
        <f>IF(Input!H32&lt;&gt;"",Input!H32,"")</f>
        <v>350</v>
      </c>
      <c r="J19" s="26">
        <f>IF(Input!I32&lt;&gt;"",Input!I32,"")</f>
        <v>6840</v>
      </c>
      <c r="K19" s="36">
        <f>IF(Input!J32&lt;&gt;"",Input!J32,"")</f>
        <v>24.428571428571427</v>
      </c>
      <c r="L19" s="26">
        <f>IF(Input!K32&lt;&gt;"",Input!K32,"")</f>
        <v>350</v>
      </c>
      <c r="M19" s="26">
        <f>IF(Input!L32&lt;&gt;"",Input!L32,"")</f>
        <v>8550</v>
      </c>
      <c r="N19" s="36">
        <f>IF(Input!M32&lt;&gt;"",Input!M32,"")</f>
        <v>28.092857142857142</v>
      </c>
      <c r="O19" s="26">
        <f>IF(Input!N32&lt;&gt;"",Input!N32,"")</f>
        <v>350</v>
      </c>
      <c r="P19" s="26">
        <f>IF(Input!O32&lt;&gt;"",Input!O32,"")</f>
        <v>9832.5</v>
      </c>
      <c r="Q19" s="52"/>
      <c r="R19" s="11"/>
    </row>
    <row r="20" spans="4:18">
      <c r="D20" s="9"/>
      <c r="E20" s="51"/>
      <c r="F20" s="25" t="str">
        <f>IF(Input!E33&lt;&gt;"",Input!E33,"")</f>
        <v>Mar</v>
      </c>
      <c r="G20" s="37">
        <f>IF(Input!F33&lt;&gt;"",Input!F33,"")</f>
        <v>0.05</v>
      </c>
      <c r="H20" s="36">
        <f>IF(Input!G33&lt;&gt;"",Input!G33,"")</f>
        <v>32.571428571428569</v>
      </c>
      <c r="I20" s="26">
        <f>IF(Input!H33&lt;&gt;"",Input!H33,"")</f>
        <v>350</v>
      </c>
      <c r="J20" s="26">
        <f>IF(Input!I33&lt;&gt;"",Input!I33,"")</f>
        <v>11400</v>
      </c>
      <c r="K20" s="36">
        <f>IF(Input!J33&lt;&gt;"",Input!J33,"")</f>
        <v>40.714285714285715</v>
      </c>
      <c r="L20" s="26">
        <f>IF(Input!K33&lt;&gt;"",Input!K33,"")</f>
        <v>350</v>
      </c>
      <c r="M20" s="26">
        <f>IF(Input!L33&lt;&gt;"",Input!L33,"")</f>
        <v>14250</v>
      </c>
      <c r="N20" s="36">
        <f>IF(Input!M33&lt;&gt;"",Input!M33,"")</f>
        <v>46.821428571428569</v>
      </c>
      <c r="O20" s="26">
        <f>IF(Input!N33&lt;&gt;"",Input!N33,"")</f>
        <v>350</v>
      </c>
      <c r="P20" s="26">
        <f>IF(Input!O33&lt;&gt;"",Input!O33,"")</f>
        <v>16387.5</v>
      </c>
      <c r="Q20" s="52"/>
      <c r="R20" s="11"/>
    </row>
    <row r="21" spans="4:18">
      <c r="D21" s="9"/>
      <c r="E21" s="51"/>
      <c r="F21" s="43"/>
      <c r="G21" s="24"/>
      <c r="H21" s="24"/>
      <c r="I21" s="24"/>
      <c r="J21" s="24"/>
      <c r="K21" s="24"/>
      <c r="L21" s="24"/>
      <c r="M21" s="24"/>
      <c r="N21" s="24"/>
      <c r="O21" s="24"/>
      <c r="P21" s="24"/>
      <c r="Q21" s="52"/>
      <c r="R21" s="11"/>
    </row>
    <row r="22" spans="4:18">
      <c r="D22" s="9"/>
      <c r="E22" s="51"/>
      <c r="F22" s="41" t="str">
        <f>IF(Input!E34&lt;&gt;"",Input!E34,"")</f>
        <v>Q1</v>
      </c>
      <c r="G22" s="37">
        <f>IF(Input!F34&lt;&gt;"",Input!F34,"")</f>
        <v>0.11</v>
      </c>
      <c r="H22" s="38">
        <f>IF(Input!G34&lt;&gt;"",Input!G34,"")</f>
        <v>71.657142857142858</v>
      </c>
      <c r="I22" s="26" t="str">
        <f>IF(Input!H34&lt;&gt;"",Input!H34,"")</f>
        <v/>
      </c>
      <c r="J22" s="34">
        <f>IF(Input!I34&lt;&gt;"",Input!I34,"")</f>
        <v>25080</v>
      </c>
      <c r="K22" s="39">
        <f>IF(Input!J34&lt;&gt;"",Input!J34,"")</f>
        <v>89.571428571428569</v>
      </c>
      <c r="L22" s="26" t="str">
        <f>IF(Input!K34&lt;&gt;"",Input!K34,"")</f>
        <v/>
      </c>
      <c r="M22" s="33">
        <f>IF(Input!L34&lt;&gt;"",Input!L34,"")</f>
        <v>31350</v>
      </c>
      <c r="N22" s="40">
        <f>IF(Input!M34&lt;&gt;"",Input!M34,"")</f>
        <v>103.00714285714285</v>
      </c>
      <c r="O22" s="26" t="str">
        <f>IF(Input!N34&lt;&gt;"",Input!N34,"")</f>
        <v/>
      </c>
      <c r="P22" s="35">
        <f>IF(Input!O34&lt;&gt;"",Input!O34,"")</f>
        <v>36052.5</v>
      </c>
      <c r="Q22" s="52"/>
      <c r="R22" s="11"/>
    </row>
    <row r="23" spans="4:18">
      <c r="D23" s="9"/>
      <c r="E23" s="51"/>
      <c r="F23" s="43"/>
      <c r="G23" s="24"/>
      <c r="H23" s="24"/>
      <c r="I23" s="24"/>
      <c r="J23" s="24"/>
      <c r="K23" s="24"/>
      <c r="L23" s="24"/>
      <c r="M23" s="24"/>
      <c r="N23" s="24"/>
      <c r="O23" s="24"/>
      <c r="P23" s="24"/>
      <c r="Q23" s="52"/>
      <c r="R23" s="11"/>
    </row>
    <row r="24" spans="4:18">
      <c r="D24" s="9"/>
      <c r="E24" s="51"/>
      <c r="F24" s="25" t="str">
        <f>IF(Input!E35&lt;&gt;"",Input!E35,"")</f>
        <v>Apr</v>
      </c>
      <c r="G24" s="37">
        <f>IF(Input!F35&lt;&gt;"",Input!F35,"")</f>
        <v>0.05</v>
      </c>
      <c r="H24" s="36">
        <f>IF(Input!G35&lt;&gt;"",Input!G35,"")</f>
        <v>32.571428571428569</v>
      </c>
      <c r="I24" s="26">
        <f>IF(Input!H35&lt;&gt;"",Input!H35,"")</f>
        <v>350</v>
      </c>
      <c r="J24" s="26">
        <f>IF(Input!I35&lt;&gt;"",Input!I35,"")</f>
        <v>11400</v>
      </c>
      <c r="K24" s="36">
        <f>IF(Input!J35&lt;&gt;"",Input!J35,"")</f>
        <v>40.714285714285715</v>
      </c>
      <c r="L24" s="26">
        <f>IF(Input!K35&lt;&gt;"",Input!K35,"")</f>
        <v>350</v>
      </c>
      <c r="M24" s="26">
        <f>IF(Input!L35&lt;&gt;"",Input!L35,"")</f>
        <v>14250</v>
      </c>
      <c r="N24" s="36">
        <f>IF(Input!M35&lt;&gt;"",Input!M35,"")</f>
        <v>46.821428571428569</v>
      </c>
      <c r="O24" s="26">
        <f>IF(Input!N35&lt;&gt;"",Input!N35,"")</f>
        <v>350</v>
      </c>
      <c r="P24" s="26">
        <f>IF(Input!O35&lt;&gt;"",Input!O35,"")</f>
        <v>16387.5</v>
      </c>
      <c r="Q24" s="52"/>
      <c r="R24" s="11"/>
    </row>
    <row r="25" spans="4:18">
      <c r="D25" s="9"/>
      <c r="E25" s="51"/>
      <c r="F25" s="25" t="str">
        <f>IF(Input!E36&lt;&gt;"",Input!E36,"")</f>
        <v>May</v>
      </c>
      <c r="G25" s="37">
        <f>IF(Input!F36&lt;&gt;"",Input!F36,"")</f>
        <v>7.0000000000000007E-2</v>
      </c>
      <c r="H25" s="36">
        <f>IF(Input!G36&lt;&gt;"",Input!G36,"")</f>
        <v>45.600000000000009</v>
      </c>
      <c r="I25" s="26">
        <f>IF(Input!H36&lt;&gt;"",Input!H36,"")</f>
        <v>350</v>
      </c>
      <c r="J25" s="26">
        <f>IF(Input!I36&lt;&gt;"",Input!I36,"")</f>
        <v>15960.000000000002</v>
      </c>
      <c r="K25" s="36">
        <f>IF(Input!J36&lt;&gt;"",Input!J36,"")</f>
        <v>57.000000000000007</v>
      </c>
      <c r="L25" s="26">
        <f>IF(Input!K36&lt;&gt;"",Input!K36,"")</f>
        <v>350</v>
      </c>
      <c r="M25" s="26">
        <f>IF(Input!L36&lt;&gt;"",Input!L36,"")</f>
        <v>19950.000000000004</v>
      </c>
      <c r="N25" s="36">
        <f>IF(Input!M36&lt;&gt;"",Input!M36,"")</f>
        <v>65.550000000000011</v>
      </c>
      <c r="O25" s="26">
        <f>IF(Input!N36&lt;&gt;"",Input!N36,"")</f>
        <v>350</v>
      </c>
      <c r="P25" s="26">
        <f>IF(Input!O36&lt;&gt;"",Input!O36,"")</f>
        <v>22942.500000000004</v>
      </c>
      <c r="Q25" s="52"/>
      <c r="R25" s="11"/>
    </row>
    <row r="26" spans="4:18">
      <c r="D26" s="9"/>
      <c r="E26" s="51"/>
      <c r="F26" s="25" t="str">
        <f>IF(Input!E37&lt;&gt;"",Input!E37,"")</f>
        <v>Jun</v>
      </c>
      <c r="G26" s="37">
        <f>IF(Input!F37&lt;&gt;"",Input!F37,"")</f>
        <v>0.08</v>
      </c>
      <c r="H26" s="36">
        <f>IF(Input!G37&lt;&gt;"",Input!G37,"")</f>
        <v>52.114285714285714</v>
      </c>
      <c r="I26" s="26">
        <f>IF(Input!H37&lt;&gt;"",Input!H37,"")</f>
        <v>350</v>
      </c>
      <c r="J26" s="26">
        <f>IF(Input!I37&lt;&gt;"",Input!I37,"")</f>
        <v>18240</v>
      </c>
      <c r="K26" s="36">
        <f>IF(Input!J37&lt;&gt;"",Input!J37,"")</f>
        <v>65.142857142857139</v>
      </c>
      <c r="L26" s="26">
        <f>IF(Input!K37&lt;&gt;"",Input!K37,"")</f>
        <v>350</v>
      </c>
      <c r="M26" s="26">
        <f>IF(Input!L37&lt;&gt;"",Input!L37,"")</f>
        <v>22800</v>
      </c>
      <c r="N26" s="36">
        <f>IF(Input!M37&lt;&gt;"",Input!M37,"")</f>
        <v>74.914285714285711</v>
      </c>
      <c r="O26" s="26">
        <f>IF(Input!N37&lt;&gt;"",Input!N37,"")</f>
        <v>350</v>
      </c>
      <c r="P26" s="26">
        <f>IF(Input!O37&lt;&gt;"",Input!O37,"")</f>
        <v>26220</v>
      </c>
      <c r="Q26" s="52"/>
      <c r="R26" s="11"/>
    </row>
    <row r="27" spans="4:18">
      <c r="D27" s="9"/>
      <c r="E27" s="51"/>
      <c r="F27" s="43"/>
      <c r="G27" s="24"/>
      <c r="H27" s="24"/>
      <c r="I27" s="24"/>
      <c r="J27" s="24"/>
      <c r="K27" s="24"/>
      <c r="L27" s="24"/>
      <c r="M27" s="24"/>
      <c r="N27" s="24"/>
      <c r="O27" s="24"/>
      <c r="P27" s="24"/>
      <c r="Q27" s="52"/>
      <c r="R27" s="11"/>
    </row>
    <row r="28" spans="4:18">
      <c r="D28" s="9"/>
      <c r="E28" s="51"/>
      <c r="F28" s="41" t="str">
        <f>IF(Input!E38&lt;&gt;"",Input!E38,"")</f>
        <v>Q2</v>
      </c>
      <c r="G28" s="37">
        <f>IF(Input!F38&lt;&gt;"",Input!F38,"")</f>
        <v>0.2</v>
      </c>
      <c r="H28" s="38">
        <f>IF(Input!G38&lt;&gt;"",Input!G38,"")</f>
        <v>130.28571428571428</v>
      </c>
      <c r="I28" s="26" t="str">
        <f>IF(Input!H38&lt;&gt;"",Input!H38,"")</f>
        <v/>
      </c>
      <c r="J28" s="34">
        <f>IF(Input!I38&lt;&gt;"",Input!I38,"")</f>
        <v>45600</v>
      </c>
      <c r="K28" s="39">
        <f>IF(Input!J38&lt;&gt;"",Input!J38,"")</f>
        <v>162.85714285714286</v>
      </c>
      <c r="L28" s="26" t="str">
        <f>IF(Input!K38&lt;&gt;"",Input!K38,"")</f>
        <v/>
      </c>
      <c r="M28" s="33">
        <f>IF(Input!L38&lt;&gt;"",Input!L38,"")</f>
        <v>57000</v>
      </c>
      <c r="N28" s="40">
        <f>IF(Input!M38&lt;&gt;"",Input!M38,"")</f>
        <v>187.28571428571428</v>
      </c>
      <c r="O28" s="26" t="str">
        <f>IF(Input!N38&lt;&gt;"",Input!N38,"")</f>
        <v/>
      </c>
      <c r="P28" s="35">
        <f>IF(Input!O38&lt;&gt;"",Input!O38,"")</f>
        <v>65550</v>
      </c>
      <c r="Q28" s="52"/>
      <c r="R28" s="11"/>
    </row>
    <row r="29" spans="4:18">
      <c r="D29" s="9"/>
      <c r="E29" s="51"/>
      <c r="F29" s="43"/>
      <c r="G29" s="24"/>
      <c r="H29" s="24"/>
      <c r="I29" s="24"/>
      <c r="J29" s="24"/>
      <c r="K29" s="24"/>
      <c r="L29" s="24"/>
      <c r="M29" s="24"/>
      <c r="N29" s="24"/>
      <c r="O29" s="24"/>
      <c r="P29" s="24"/>
      <c r="Q29" s="52"/>
      <c r="R29" s="11"/>
    </row>
    <row r="30" spans="4:18">
      <c r="D30" s="9"/>
      <c r="E30" s="51"/>
      <c r="F30" s="25" t="str">
        <f>IF(Input!E39&lt;&gt;"",Input!E39,"")</f>
        <v>Jul</v>
      </c>
      <c r="G30" s="37">
        <f>IF(Input!F39&lt;&gt;"",Input!F39,"")</f>
        <v>0.05</v>
      </c>
      <c r="H30" s="36">
        <f>IF(Input!G39&lt;&gt;"",Input!G39,"")</f>
        <v>31.232876712328768</v>
      </c>
      <c r="I30" s="26">
        <f>IF(Input!H39&lt;&gt;"",Input!H39,"")</f>
        <v>365</v>
      </c>
      <c r="J30" s="26">
        <f>IF(Input!I39&lt;&gt;"",Input!I39,"")</f>
        <v>11400</v>
      </c>
      <c r="K30" s="36">
        <f>IF(Input!J39&lt;&gt;"",Input!J39,"")</f>
        <v>39.041095890410958</v>
      </c>
      <c r="L30" s="26">
        <f>IF(Input!K39&lt;&gt;"",Input!K39,"")</f>
        <v>365</v>
      </c>
      <c r="M30" s="26">
        <f>IF(Input!L39&lt;&gt;"",Input!L39,"")</f>
        <v>14250</v>
      </c>
      <c r="N30" s="36">
        <f>IF(Input!M39&lt;&gt;"",Input!M39,"")</f>
        <v>44.897260273972606</v>
      </c>
      <c r="O30" s="26">
        <f>IF(Input!N39&lt;&gt;"",Input!N39,"")</f>
        <v>365</v>
      </c>
      <c r="P30" s="26">
        <f>IF(Input!O39&lt;&gt;"",Input!O39,"")</f>
        <v>16387.5</v>
      </c>
      <c r="Q30" s="52"/>
      <c r="R30" s="11"/>
    </row>
    <row r="31" spans="4:18">
      <c r="D31" s="9"/>
      <c r="E31" s="51"/>
      <c r="F31" s="25" t="str">
        <f>IF(Input!E40&lt;&gt;"",Input!E40,"")</f>
        <v>Aug</v>
      </c>
      <c r="G31" s="37">
        <f>IF(Input!F40&lt;&gt;"",Input!F40,"")</f>
        <v>0.06</v>
      </c>
      <c r="H31" s="36">
        <f>IF(Input!G40&lt;&gt;"",Input!G40,"")</f>
        <v>37.479452054794521</v>
      </c>
      <c r="I31" s="26">
        <f>IF(Input!H40&lt;&gt;"",Input!H40,"")</f>
        <v>365</v>
      </c>
      <c r="J31" s="26">
        <f>IF(Input!I40&lt;&gt;"",Input!I40,"")</f>
        <v>13680</v>
      </c>
      <c r="K31" s="36">
        <f>IF(Input!J40&lt;&gt;"",Input!J40,"")</f>
        <v>46.849315068493148</v>
      </c>
      <c r="L31" s="26">
        <f>IF(Input!K40&lt;&gt;"",Input!K40,"")</f>
        <v>365</v>
      </c>
      <c r="M31" s="26">
        <f>IF(Input!L40&lt;&gt;"",Input!L40,"")</f>
        <v>17100</v>
      </c>
      <c r="N31" s="36">
        <f>IF(Input!M40&lt;&gt;"",Input!M40,"")</f>
        <v>53.876712328767127</v>
      </c>
      <c r="O31" s="26">
        <f>IF(Input!N40&lt;&gt;"",Input!N40,"")</f>
        <v>365</v>
      </c>
      <c r="P31" s="26">
        <f>IF(Input!O40&lt;&gt;"",Input!O40,"")</f>
        <v>19665</v>
      </c>
      <c r="Q31" s="52"/>
      <c r="R31" s="11"/>
    </row>
    <row r="32" spans="4:18">
      <c r="D32" s="9"/>
      <c r="E32" s="51"/>
      <c r="F32" s="25" t="str">
        <f>IF(Input!E41&lt;&gt;"",Input!E41,"")</f>
        <v>Sep</v>
      </c>
      <c r="G32" s="37">
        <f>IF(Input!F41&lt;&gt;"",Input!F41,"")</f>
        <v>0.08</v>
      </c>
      <c r="H32" s="36">
        <f>IF(Input!G41&lt;&gt;"",Input!G41,"")</f>
        <v>49.972602739726028</v>
      </c>
      <c r="I32" s="26">
        <f>IF(Input!H41&lt;&gt;"",Input!H41,"")</f>
        <v>365</v>
      </c>
      <c r="J32" s="26">
        <f>IF(Input!I41&lt;&gt;"",Input!I41,"")</f>
        <v>18240</v>
      </c>
      <c r="K32" s="36">
        <f>IF(Input!J41&lt;&gt;"",Input!J41,"")</f>
        <v>62.465753424657535</v>
      </c>
      <c r="L32" s="26">
        <f>IF(Input!K41&lt;&gt;"",Input!K41,"")</f>
        <v>365</v>
      </c>
      <c r="M32" s="26">
        <f>IF(Input!L41&lt;&gt;"",Input!L41,"")</f>
        <v>22800</v>
      </c>
      <c r="N32" s="36">
        <f>IF(Input!M41&lt;&gt;"",Input!M41,"")</f>
        <v>71.835616438356169</v>
      </c>
      <c r="O32" s="26">
        <f>IF(Input!N41&lt;&gt;"",Input!N41,"")</f>
        <v>365</v>
      </c>
      <c r="P32" s="26">
        <f>IF(Input!O41&lt;&gt;"",Input!O41,"")</f>
        <v>26220</v>
      </c>
      <c r="Q32" s="52"/>
      <c r="R32" s="11"/>
    </row>
    <row r="33" spans="4:18">
      <c r="D33" s="9"/>
      <c r="E33" s="51"/>
      <c r="F33" s="43"/>
      <c r="G33" s="24"/>
      <c r="H33" s="24"/>
      <c r="I33" s="24"/>
      <c r="J33" s="24"/>
      <c r="K33" s="24"/>
      <c r="L33" s="24"/>
      <c r="M33" s="24"/>
      <c r="N33" s="24"/>
      <c r="O33" s="24"/>
      <c r="P33" s="24"/>
      <c r="Q33" s="52"/>
      <c r="R33" s="11"/>
    </row>
    <row r="34" spans="4:18">
      <c r="D34" s="9"/>
      <c r="E34" s="51"/>
      <c r="F34" s="41" t="str">
        <f>IF(Input!E42&lt;&gt;"",Input!E42,"")</f>
        <v>Q3</v>
      </c>
      <c r="G34" s="37">
        <f>IF(Input!F42&lt;&gt;"",Input!F42,"")</f>
        <v>0.19</v>
      </c>
      <c r="H34" s="38">
        <f>IF(Input!G42&lt;&gt;"",Input!G42,"")</f>
        <v>118.68493150684932</v>
      </c>
      <c r="I34" s="26" t="str">
        <f>IF(Input!H42&lt;&gt;"",Input!H42,"")</f>
        <v/>
      </c>
      <c r="J34" s="34">
        <f>IF(Input!I42&lt;&gt;"",Input!I42,"")</f>
        <v>43320</v>
      </c>
      <c r="K34" s="39">
        <f>IF(Input!J42&lt;&gt;"",Input!J42,"")</f>
        <v>148.35616438356163</v>
      </c>
      <c r="L34" s="26" t="str">
        <f>IF(Input!K42&lt;&gt;"",Input!K42,"")</f>
        <v/>
      </c>
      <c r="M34" s="33">
        <f>IF(Input!L42&lt;&gt;"",Input!L42,"")</f>
        <v>54150</v>
      </c>
      <c r="N34" s="40">
        <f>IF(Input!M42&lt;&gt;"",Input!M42,"")</f>
        <v>170.60958904109589</v>
      </c>
      <c r="O34" s="26" t="str">
        <f>IF(Input!N42&lt;&gt;"",Input!N42,"")</f>
        <v/>
      </c>
      <c r="P34" s="35">
        <f>IF(Input!O42&lt;&gt;"",Input!O42,"")</f>
        <v>62272.5</v>
      </c>
      <c r="Q34" s="52"/>
      <c r="R34" s="11"/>
    </row>
    <row r="35" spans="4:18">
      <c r="D35" s="9"/>
      <c r="E35" s="51"/>
      <c r="F35" s="43"/>
      <c r="G35" s="24"/>
      <c r="H35" s="24"/>
      <c r="I35" s="24"/>
      <c r="J35" s="24"/>
      <c r="K35" s="24"/>
      <c r="L35" s="24"/>
      <c r="M35" s="24"/>
      <c r="N35" s="24"/>
      <c r="O35" s="24"/>
      <c r="P35" s="24"/>
      <c r="Q35" s="52"/>
      <c r="R35" s="11"/>
    </row>
    <row r="36" spans="4:18">
      <c r="D36" s="9"/>
      <c r="E36" s="51"/>
      <c r="F36" s="25" t="str">
        <f>IF(Input!E43&lt;&gt;"",Input!E43,"")</f>
        <v>Oct</v>
      </c>
      <c r="G36" s="37">
        <f>IF(Input!F43&lt;&gt;"",Input!F43,"")</f>
        <v>0.15</v>
      </c>
      <c r="H36" s="36">
        <f>IF(Input!G43&lt;&gt;"",Input!G43,"")</f>
        <v>93.698630136986296</v>
      </c>
      <c r="I36" s="26">
        <f>IF(Input!H43&lt;&gt;"",Input!H43,"")</f>
        <v>365</v>
      </c>
      <c r="J36" s="26">
        <f>IF(Input!I43&lt;&gt;"",Input!I43,"")</f>
        <v>34200</v>
      </c>
      <c r="K36" s="36">
        <f>IF(Input!J43&lt;&gt;"",Input!J43,"")</f>
        <v>117.12328767123287</v>
      </c>
      <c r="L36" s="26">
        <f>IF(Input!K43&lt;&gt;"",Input!K43,"")</f>
        <v>365</v>
      </c>
      <c r="M36" s="26">
        <f>IF(Input!L43&lt;&gt;"",Input!L43,"")</f>
        <v>42750</v>
      </c>
      <c r="N36" s="36">
        <f>IF(Input!M43&lt;&gt;"",Input!M43,"")</f>
        <v>134.6917808219178</v>
      </c>
      <c r="O36" s="26">
        <f>IF(Input!N43&lt;&gt;"",Input!N43,"")</f>
        <v>365</v>
      </c>
      <c r="P36" s="26">
        <f>IF(Input!O43&lt;&gt;"",Input!O43,"")</f>
        <v>49162.5</v>
      </c>
      <c r="Q36" s="52"/>
      <c r="R36" s="11"/>
    </row>
    <row r="37" spans="4:18">
      <c r="D37" s="9"/>
      <c r="E37" s="51"/>
      <c r="F37" s="25" t="str">
        <f>IF(Input!E44&lt;&gt;"",Input!E44,"")</f>
        <v>Nov</v>
      </c>
      <c r="G37" s="37">
        <f>IF(Input!F44&lt;&gt;"",Input!F44,"")</f>
        <v>0.15</v>
      </c>
      <c r="H37" s="36">
        <f>IF(Input!G44&lt;&gt;"",Input!G44,"")</f>
        <v>93.698630136986296</v>
      </c>
      <c r="I37" s="26">
        <f>IF(Input!H44&lt;&gt;"",Input!H44,"")</f>
        <v>365</v>
      </c>
      <c r="J37" s="26">
        <f>IF(Input!I44&lt;&gt;"",Input!I44,"")</f>
        <v>34200</v>
      </c>
      <c r="K37" s="36">
        <f>IF(Input!J44&lt;&gt;"",Input!J44,"")</f>
        <v>117.12328767123287</v>
      </c>
      <c r="L37" s="26">
        <f>IF(Input!K44&lt;&gt;"",Input!K44,"")</f>
        <v>365</v>
      </c>
      <c r="M37" s="26">
        <f>IF(Input!L44&lt;&gt;"",Input!L44,"")</f>
        <v>42750</v>
      </c>
      <c r="N37" s="36">
        <f>IF(Input!M44&lt;&gt;"",Input!M44,"")</f>
        <v>134.6917808219178</v>
      </c>
      <c r="O37" s="26">
        <f>IF(Input!N44&lt;&gt;"",Input!N44,"")</f>
        <v>365</v>
      </c>
      <c r="P37" s="26">
        <f>IF(Input!O44&lt;&gt;"",Input!O44,"")</f>
        <v>49162.5</v>
      </c>
      <c r="Q37" s="52"/>
      <c r="R37" s="11"/>
    </row>
    <row r="38" spans="4:18">
      <c r="D38" s="9"/>
      <c r="E38" s="51"/>
      <c r="F38" s="25" t="str">
        <f>IF(Input!E45&lt;&gt;"",Input!E45,"")</f>
        <v>Dec</v>
      </c>
      <c r="G38" s="37">
        <f>IF(Input!F45&lt;&gt;"",Input!F45,"")</f>
        <v>0.2</v>
      </c>
      <c r="H38" s="36">
        <f>IF(Input!G45&lt;&gt;"",Input!G45,"")</f>
        <v>124.93150684931507</v>
      </c>
      <c r="I38" s="26">
        <f>IF(Input!H45&lt;&gt;"",Input!H45,"")</f>
        <v>365</v>
      </c>
      <c r="J38" s="26">
        <f>IF(Input!I45&lt;&gt;"",Input!I45,"")</f>
        <v>45600</v>
      </c>
      <c r="K38" s="36">
        <f>IF(Input!J45&lt;&gt;"",Input!J45,"")</f>
        <v>156.16438356164383</v>
      </c>
      <c r="L38" s="26">
        <f>IF(Input!K45&lt;&gt;"",Input!K45,"")</f>
        <v>365</v>
      </c>
      <c r="M38" s="26">
        <f>IF(Input!L45&lt;&gt;"",Input!L45,"")</f>
        <v>57000</v>
      </c>
      <c r="N38" s="36">
        <f>IF(Input!M45&lt;&gt;"",Input!M45,"")</f>
        <v>179.58904109589042</v>
      </c>
      <c r="O38" s="26">
        <f>IF(Input!N45&lt;&gt;"",Input!N45,"")</f>
        <v>365</v>
      </c>
      <c r="P38" s="26">
        <f>IF(Input!O45&lt;&gt;"",Input!O45,"")</f>
        <v>65550</v>
      </c>
      <c r="Q38" s="52"/>
      <c r="R38" s="11"/>
    </row>
    <row r="39" spans="4:18">
      <c r="D39" s="9"/>
      <c r="E39" s="51"/>
      <c r="F39" s="43"/>
      <c r="G39" s="24"/>
      <c r="H39" s="24"/>
      <c r="I39" s="24"/>
      <c r="J39" s="24"/>
      <c r="K39" s="24"/>
      <c r="L39" s="24"/>
      <c r="M39" s="24"/>
      <c r="N39" s="24"/>
      <c r="O39" s="24"/>
      <c r="P39" s="24"/>
      <c r="Q39" s="52"/>
      <c r="R39" s="11"/>
    </row>
    <row r="40" spans="4:18">
      <c r="D40" s="9"/>
      <c r="E40" s="51"/>
      <c r="F40" s="41" t="str">
        <f>IF(Input!E46&lt;&gt;"",Input!E46,"")</f>
        <v>Q4</v>
      </c>
      <c r="G40" s="37">
        <f>IF(Input!F46&lt;&gt;"",Input!F46,"")</f>
        <v>0.5</v>
      </c>
      <c r="H40" s="38">
        <f>IF(Input!G46&lt;&gt;"",Input!G46,"")</f>
        <v>312.32876712328766</v>
      </c>
      <c r="I40" s="26" t="str">
        <f>IF(Input!H46&lt;&gt;"",Input!H46,"")</f>
        <v/>
      </c>
      <c r="J40" s="34">
        <f>IF(Input!I46&lt;&gt;"",Input!I46,"")</f>
        <v>114000</v>
      </c>
      <c r="K40" s="39">
        <f>IF(Input!J46&lt;&gt;"",Input!J46,"")</f>
        <v>390.41095890410958</v>
      </c>
      <c r="L40" s="26" t="str">
        <f>IF(Input!K46&lt;&gt;"",Input!K46,"")</f>
        <v/>
      </c>
      <c r="M40" s="33">
        <f>IF(Input!L46&lt;&gt;"",Input!L46,"")</f>
        <v>142500</v>
      </c>
      <c r="N40" s="40">
        <f>IF(Input!M46&lt;&gt;"",Input!M46,"")</f>
        <v>448.97260273972603</v>
      </c>
      <c r="O40" s="26" t="str">
        <f>IF(Input!N46&lt;&gt;"",Input!N46,"")</f>
        <v/>
      </c>
      <c r="P40" s="35">
        <f>IF(Input!O46&lt;&gt;"",Input!O46,"")</f>
        <v>163875</v>
      </c>
      <c r="Q40" s="52"/>
      <c r="R40" s="11"/>
    </row>
    <row r="41" spans="4:18">
      <c r="D41" s="9"/>
      <c r="E41" s="51"/>
      <c r="F41" s="24"/>
      <c r="G41" s="24"/>
      <c r="H41" s="44"/>
      <c r="I41" s="24"/>
      <c r="J41" s="24"/>
      <c r="K41" s="44"/>
      <c r="L41" s="24"/>
      <c r="M41" s="24"/>
      <c r="N41" s="44"/>
      <c r="O41" s="24"/>
      <c r="P41" s="24"/>
      <c r="Q41" s="52"/>
      <c r="R41" s="11"/>
    </row>
    <row r="42" spans="4:18">
      <c r="D42" s="9"/>
      <c r="E42" s="51"/>
      <c r="F42" s="25" t="str">
        <f>IF(Input!E48&lt;&gt;"",Input!E48,"")</f>
        <v>Total</v>
      </c>
      <c r="G42" s="37">
        <f>IF(Input!F48&lt;&gt;"",Input!F48,"")</f>
        <v>1</v>
      </c>
      <c r="H42" s="38">
        <f>IF(Input!G48&lt;&gt;"",Input!G48,"")</f>
        <v>632.95655577299408</v>
      </c>
      <c r="I42" s="26" t="str">
        <f>IF(Input!H48&lt;&gt;"",Input!H48,"")</f>
        <v/>
      </c>
      <c r="J42" s="34">
        <f>IF(Input!I48&lt;&gt;"",Input!I48,"")</f>
        <v>228000</v>
      </c>
      <c r="K42" s="39">
        <f>IF(Input!J48&lt;&gt;"",Input!J48,"")</f>
        <v>791.19569471624266</v>
      </c>
      <c r="L42" s="26" t="str">
        <f>IF(Input!K48&lt;&gt;"",Input!K48,"")</f>
        <v/>
      </c>
      <c r="M42" s="33">
        <f>IF(Input!L48&lt;&gt;"",Input!L48,"")</f>
        <v>285000</v>
      </c>
      <c r="N42" s="40">
        <f>IF(Input!M48&lt;&gt;"",Input!M48,"")</f>
        <v>909.87504892367895</v>
      </c>
      <c r="O42" s="26" t="str">
        <f>IF(Input!N48&lt;&gt;"",Input!N48,"")</f>
        <v/>
      </c>
      <c r="P42" s="35">
        <f>IF(Input!O48&lt;&gt;"",Input!O48,"")</f>
        <v>327750</v>
      </c>
      <c r="Q42" s="52"/>
      <c r="R42" s="11"/>
    </row>
    <row r="43" spans="4:18">
      <c r="D43" s="9"/>
      <c r="E43" s="53"/>
      <c r="F43" s="56"/>
      <c r="G43" s="57"/>
      <c r="H43" s="56"/>
      <c r="I43" s="56"/>
      <c r="J43" s="56"/>
      <c r="K43" s="56"/>
      <c r="L43" s="56"/>
      <c r="M43" s="56"/>
      <c r="N43" s="56"/>
      <c r="O43" s="56"/>
      <c r="P43" s="56"/>
      <c r="Q43" s="55"/>
      <c r="R43" s="11"/>
    </row>
    <row r="44" spans="4:18">
      <c r="D44" s="9"/>
      <c r="E44" s="53"/>
      <c r="F44" s="56"/>
      <c r="G44" s="57"/>
      <c r="H44" s="56"/>
      <c r="I44" s="56"/>
      <c r="J44" s="56"/>
      <c r="K44" s="56"/>
      <c r="L44" s="56"/>
      <c r="M44" s="56"/>
      <c r="N44" s="56"/>
      <c r="O44" s="56"/>
      <c r="P44" s="56"/>
      <c r="Q44" s="55"/>
      <c r="R44" s="11"/>
    </row>
    <row r="45" spans="4:18">
      <c r="D45" s="9"/>
      <c r="E45" s="53"/>
      <c r="F45" s="56"/>
      <c r="G45" s="57"/>
      <c r="H45" s="56"/>
      <c r="I45" s="56"/>
      <c r="J45" s="56"/>
      <c r="K45" s="56"/>
      <c r="L45" s="56"/>
      <c r="M45" s="56"/>
      <c r="N45" s="56"/>
      <c r="O45" s="56"/>
      <c r="P45" s="56"/>
      <c r="Q45" s="55"/>
      <c r="R45" s="11"/>
    </row>
    <row r="46" spans="4:18">
      <c r="D46" s="9"/>
      <c r="E46" s="53"/>
      <c r="F46" s="56"/>
      <c r="G46" s="57"/>
      <c r="H46" s="56"/>
      <c r="I46" s="56"/>
      <c r="J46" s="56"/>
      <c r="K46" s="56"/>
      <c r="L46" s="56"/>
      <c r="M46" s="56"/>
      <c r="N46" s="56"/>
      <c r="O46" s="56"/>
      <c r="P46" s="56"/>
      <c r="Q46" s="55"/>
      <c r="R46" s="11"/>
    </row>
    <row r="47" spans="4:18">
      <c r="D47" s="9"/>
      <c r="E47" s="53"/>
      <c r="F47" s="56"/>
      <c r="G47" s="57"/>
      <c r="H47" s="56"/>
      <c r="I47" s="56"/>
      <c r="J47" s="56"/>
      <c r="K47" s="56"/>
      <c r="L47" s="56"/>
      <c r="M47" s="56"/>
      <c r="N47" s="56"/>
      <c r="O47" s="56"/>
      <c r="P47" s="56"/>
      <c r="Q47" s="55"/>
      <c r="R47" s="11"/>
    </row>
    <row r="48" spans="4:18">
      <c r="D48" s="9"/>
      <c r="E48" s="53"/>
      <c r="F48" s="56"/>
      <c r="G48" s="57"/>
      <c r="H48" s="56"/>
      <c r="I48" s="56"/>
      <c r="J48" s="56"/>
      <c r="K48" s="56"/>
      <c r="L48" s="56"/>
      <c r="M48" s="56"/>
      <c r="N48" s="56"/>
      <c r="O48" s="56"/>
      <c r="P48" s="56"/>
      <c r="Q48" s="55"/>
      <c r="R48" s="11"/>
    </row>
    <row r="49" spans="4:18">
      <c r="D49" s="9"/>
      <c r="E49" s="53"/>
      <c r="F49" s="56"/>
      <c r="G49" s="57"/>
      <c r="H49" s="56"/>
      <c r="I49" s="56"/>
      <c r="J49" s="56"/>
      <c r="K49" s="56"/>
      <c r="L49" s="56"/>
      <c r="M49" s="56"/>
      <c r="N49" s="56"/>
      <c r="O49" s="56"/>
      <c r="P49" s="56"/>
      <c r="Q49" s="55"/>
      <c r="R49" s="11"/>
    </row>
    <row r="50" spans="4:18">
      <c r="D50" s="9"/>
      <c r="E50" s="53"/>
      <c r="F50" s="56"/>
      <c r="G50" s="57"/>
      <c r="H50" s="56"/>
      <c r="I50" s="56"/>
      <c r="J50" s="56"/>
      <c r="K50" s="56"/>
      <c r="L50" s="56"/>
      <c r="M50" s="56"/>
      <c r="N50" s="56"/>
      <c r="O50" s="56"/>
      <c r="P50" s="56"/>
      <c r="Q50" s="55"/>
      <c r="R50" s="11"/>
    </row>
    <row r="51" spans="4:18">
      <c r="D51" s="9"/>
      <c r="E51" s="53"/>
      <c r="F51" s="56"/>
      <c r="G51" s="57"/>
      <c r="H51" s="56"/>
      <c r="I51" s="56"/>
      <c r="J51" s="56"/>
      <c r="K51" s="56"/>
      <c r="L51" s="56"/>
      <c r="M51" s="56"/>
      <c r="N51" s="56"/>
      <c r="O51" s="56"/>
      <c r="P51" s="56"/>
      <c r="Q51" s="55"/>
      <c r="R51" s="11"/>
    </row>
    <row r="52" spans="4:18">
      <c r="D52" s="9"/>
      <c r="E52" s="53"/>
      <c r="F52" s="56"/>
      <c r="G52" s="57"/>
      <c r="H52" s="56"/>
      <c r="I52" s="56"/>
      <c r="J52" s="56"/>
      <c r="K52" s="56"/>
      <c r="L52" s="56"/>
      <c r="M52" s="56"/>
      <c r="N52" s="56"/>
      <c r="O52" s="56"/>
      <c r="P52" s="56"/>
      <c r="Q52" s="55"/>
      <c r="R52" s="11"/>
    </row>
    <row r="53" spans="4:18">
      <c r="D53" s="9"/>
      <c r="E53" s="53"/>
      <c r="F53" s="56"/>
      <c r="G53" s="57"/>
      <c r="H53" s="56"/>
      <c r="I53" s="56"/>
      <c r="J53" s="56"/>
      <c r="K53" s="56"/>
      <c r="L53" s="56"/>
      <c r="M53" s="56"/>
      <c r="N53" s="56"/>
      <c r="O53" s="56"/>
      <c r="P53" s="56"/>
      <c r="Q53" s="55"/>
      <c r="R53" s="11"/>
    </row>
    <row r="54" spans="4:18">
      <c r="D54" s="9"/>
      <c r="E54" s="53"/>
      <c r="F54" s="56"/>
      <c r="G54" s="57"/>
      <c r="H54" s="56"/>
      <c r="I54" s="56"/>
      <c r="J54" s="56"/>
      <c r="K54" s="56"/>
      <c r="L54" s="56"/>
      <c r="M54" s="56"/>
      <c r="N54" s="56"/>
      <c r="O54" s="56"/>
      <c r="P54" s="56"/>
      <c r="Q54" s="55"/>
      <c r="R54" s="11"/>
    </row>
    <row r="55" spans="4:18">
      <c r="D55" s="9"/>
      <c r="E55" s="53"/>
      <c r="F55" s="56"/>
      <c r="G55" s="57"/>
      <c r="H55" s="56"/>
      <c r="I55" s="56"/>
      <c r="J55" s="56"/>
      <c r="K55" s="56"/>
      <c r="L55" s="56"/>
      <c r="M55" s="56"/>
      <c r="N55" s="56"/>
      <c r="O55" s="56"/>
      <c r="P55" s="56"/>
      <c r="Q55" s="55"/>
      <c r="R55" s="11"/>
    </row>
    <row r="56" spans="4:18">
      <c r="D56" s="9"/>
      <c r="E56" s="53"/>
      <c r="F56" s="56"/>
      <c r="G56" s="57"/>
      <c r="H56" s="56"/>
      <c r="I56" s="56"/>
      <c r="J56" s="56"/>
      <c r="K56" s="56"/>
      <c r="L56" s="56"/>
      <c r="M56" s="56"/>
      <c r="N56" s="56"/>
      <c r="O56" s="56"/>
      <c r="P56" s="56"/>
      <c r="Q56" s="55"/>
      <c r="R56" s="11"/>
    </row>
    <row r="57" spans="4:18">
      <c r="D57" s="9"/>
      <c r="E57" s="53"/>
      <c r="F57" s="56"/>
      <c r="G57" s="57"/>
      <c r="H57" s="56"/>
      <c r="I57" s="56"/>
      <c r="J57" s="56"/>
      <c r="K57" s="56"/>
      <c r="L57" s="56"/>
      <c r="M57" s="56"/>
      <c r="N57" s="56"/>
      <c r="O57" s="56"/>
      <c r="P57" s="56"/>
      <c r="Q57" s="55"/>
      <c r="R57" s="11"/>
    </row>
    <row r="58" spans="4:18">
      <c r="D58" s="9"/>
      <c r="E58" s="53"/>
      <c r="F58" s="56"/>
      <c r="G58" s="57"/>
      <c r="H58" s="56"/>
      <c r="I58" s="56"/>
      <c r="J58" s="56"/>
      <c r="K58" s="56"/>
      <c r="L58" s="56"/>
      <c r="M58" s="56"/>
      <c r="N58" s="56"/>
      <c r="O58" s="56"/>
      <c r="P58" s="56"/>
      <c r="Q58" s="55"/>
      <c r="R58" s="11"/>
    </row>
    <row r="59" spans="4:18">
      <c r="D59" s="9"/>
      <c r="E59" s="53"/>
      <c r="F59" s="54"/>
      <c r="G59" s="54"/>
      <c r="H59" s="54"/>
      <c r="I59" s="54"/>
      <c r="J59" s="54"/>
      <c r="K59" s="54"/>
      <c r="L59" s="54"/>
      <c r="M59" s="54"/>
      <c r="N59" s="54"/>
      <c r="O59" s="54"/>
      <c r="P59" s="54"/>
      <c r="Q59" s="55"/>
      <c r="R59" s="11"/>
    </row>
    <row r="60" spans="4:18" ht="13.5">
      <c r="D60" s="9"/>
      <c r="E60" s="160" t="s">
        <v>3</v>
      </c>
      <c r="F60" s="161"/>
      <c r="G60" s="161"/>
      <c r="H60" s="161"/>
      <c r="I60" s="161"/>
      <c r="J60" s="161"/>
      <c r="K60" s="161"/>
      <c r="L60" s="161"/>
      <c r="M60" s="161"/>
      <c r="N60" s="161"/>
      <c r="O60" s="161"/>
      <c r="P60" s="161"/>
      <c r="Q60" s="162"/>
      <c r="R60" s="11"/>
    </row>
    <row r="61" spans="4:18">
      <c r="D61" s="9"/>
      <c r="E61" s="10"/>
      <c r="F61" s="10"/>
      <c r="G61" s="10"/>
      <c r="H61" s="10"/>
      <c r="I61" s="10"/>
      <c r="J61" s="10"/>
      <c r="K61" s="10"/>
      <c r="L61" s="10"/>
      <c r="M61" s="10"/>
      <c r="N61" s="10"/>
      <c r="O61" s="10"/>
      <c r="P61" s="10"/>
      <c r="Q61" s="10"/>
      <c r="R61" s="11"/>
    </row>
    <row r="62" spans="4:18">
      <c r="D62" s="12"/>
      <c r="E62" s="13"/>
      <c r="F62" s="13"/>
      <c r="G62" s="13"/>
      <c r="H62" s="13"/>
      <c r="I62" s="13"/>
      <c r="J62" s="13"/>
      <c r="K62" s="13"/>
      <c r="L62" s="13"/>
      <c r="M62" s="13"/>
      <c r="N62" s="13"/>
      <c r="O62" s="13"/>
      <c r="P62" s="13"/>
      <c r="Q62" s="13"/>
      <c r="R62" s="14"/>
    </row>
  </sheetData>
  <sheetProtection password="F1C1" sheet="1" objects="1" scenarios="1"/>
  <mergeCells count="8">
    <mergeCell ref="B2:S2"/>
    <mergeCell ref="B4:S9"/>
    <mergeCell ref="E13:Q13"/>
    <mergeCell ref="E14:Q14"/>
    <mergeCell ref="E60:Q60"/>
    <mergeCell ref="H17:J17"/>
    <mergeCell ref="K17:M17"/>
    <mergeCell ref="N17:P17"/>
  </mergeCells>
  <phoneticPr fontId="1" type="noConversion"/>
  <hyperlinks>
    <hyperlink ref="E60"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2015-12-27T18:46:10Z</dcterms:modified>
</cp:coreProperties>
</file>