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05" yWindow="13500" windowWidth="19170" windowHeight="14760"/>
  </bookViews>
  <sheets>
    <sheet name="Input" sheetId="1" r:id="rId1"/>
    <sheet name="Output" sheetId="2" r:id="rId2"/>
  </sheets>
  <externalReferences>
    <externalReference r:id="rId3"/>
  </externalReferences>
  <definedNames>
    <definedName name="BusinessOwned">OFFSET(Input!$G$28,0,0,COUNTA(Input!$G:$G)-1,-1)</definedName>
    <definedName name="OwnerName">OFFSET(Input!$F$28,0,0,COUNTA(Input!$F:$F)-1,1)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3" i="2"/>
  <c r="E12"/>
  <c r="F44"/>
  <c r="E44"/>
  <c r="E40"/>
  <c r="E39"/>
  <c r="E38"/>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G14"/>
  <c r="F14"/>
  <c r="E14"/>
  <c r="F50" i="1"/>
  <c r="G48" s="1"/>
  <c r="G36" i="2" s="1"/>
  <c r="F51" i="1"/>
  <c r="F39" i="2" s="1"/>
  <c r="F52" i="1"/>
  <c r="F40" i="2" s="1"/>
  <c r="E54" i="1"/>
  <c r="E42" i="2" s="1"/>
  <c r="E58" i="1"/>
  <c r="E46" i="2" s="1"/>
  <c r="F54" i="1"/>
  <c r="F42" i="2" s="1"/>
  <c r="F38" l="1"/>
  <c r="G51" i="1"/>
  <c r="G39" i="2" s="1"/>
  <c r="G50" i="1"/>
  <c r="G38" i="2" s="1"/>
  <c r="F58" i="1"/>
  <c r="F46" i="2" s="1"/>
  <c r="G52" i="1"/>
  <c r="G40" i="2" s="1"/>
  <c r="G28" i="1"/>
  <c r="G16" i="2" s="1"/>
  <c r="G44" i="1"/>
  <c r="G32" i="2" s="1"/>
  <c r="G40" i="1"/>
  <c r="G28" i="2" s="1"/>
  <c r="G36" i="1"/>
  <c r="G24" i="2" s="1"/>
  <c r="G32" i="1"/>
  <c r="G20" i="2" s="1"/>
  <c r="G31" i="1"/>
  <c r="G19" i="2" s="1"/>
  <c r="G35" i="1"/>
  <c r="G23" i="2" s="1"/>
  <c r="G39" i="1"/>
  <c r="G27" i="2" s="1"/>
  <c r="G43" i="1"/>
  <c r="G31" i="2" s="1"/>
  <c r="G47" i="1"/>
  <c r="G35" i="2" s="1"/>
  <c r="G30" i="1"/>
  <c r="G18" i="2" s="1"/>
  <c r="G34" i="1"/>
  <c r="G22" i="2" s="1"/>
  <c r="G38" i="1"/>
  <c r="G26" i="2" s="1"/>
  <c r="G42" i="1"/>
  <c r="G30" i="2" s="1"/>
  <c r="G46" i="1"/>
  <c r="G34" i="2" s="1"/>
  <c r="G29" i="1"/>
  <c r="G17" i="2" s="1"/>
  <c r="G33" i="1"/>
  <c r="G21" i="2" s="1"/>
  <c r="G37" i="1"/>
  <c r="G25" i="2" s="1"/>
  <c r="G41" i="1"/>
  <c r="G29" i="2" s="1"/>
  <c r="G45" i="1"/>
  <c r="G33" i="2" s="1"/>
  <c r="G54" i="1" l="1"/>
  <c r="G42" i="2" s="1"/>
</calcChain>
</file>

<file path=xl/sharedStrings.xml><?xml version="1.0" encoding="utf-8"?>
<sst xmlns="http://schemas.openxmlformats.org/spreadsheetml/2006/main" count="47" uniqueCount="39">
  <si>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</si>
  <si>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</si>
  <si>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</si>
  <si>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</si>
  <si>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</si>
  <si>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</si>
  <si>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</si>
  <si>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</si>
  <si>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Start up , Acquisition or Expansion Cost Template</t>
  </si>
  <si>
    <t>Select Project Type</t>
  </si>
  <si>
    <t>% of Total Cost</t>
  </si>
  <si>
    <t>Description of Cost</t>
  </si>
  <si>
    <t>Amount</t>
  </si>
  <si>
    <t>Enter the description of the cost for each item</t>
  </si>
  <si>
    <t>% of total</t>
  </si>
  <si>
    <t>Classification</t>
  </si>
  <si>
    <t>Cash from Partners / Owners</t>
  </si>
  <si>
    <t>Total Estimated Fixed Asset Purchase cost</t>
  </si>
  <si>
    <t>Total Estimated Operating Expenses</t>
  </si>
  <si>
    <t>Total Estimated Initial Inventory</t>
  </si>
  <si>
    <t>TEMPLATE FOR STARTUP, ACQUISITION OR EXPANSION COSTS</t>
  </si>
  <si>
    <t>Capital Improvements to Location</t>
  </si>
  <si>
    <t>Bank Charges &amp; Fees</t>
  </si>
  <si>
    <t>Misc. Expenses</t>
  </si>
  <si>
    <t>Furniture &amp; Fixtures</t>
  </si>
  <si>
    <t>Tools</t>
  </si>
  <si>
    <t>Cook Line</t>
  </si>
  <si>
    <t>Fryer</t>
  </si>
  <si>
    <t>Walk In Cooler</t>
  </si>
  <si>
    <t>Operating Expense</t>
  </si>
  <si>
    <t>Fixed Asset</t>
  </si>
  <si>
    <t>Inventory</t>
  </si>
  <si>
    <t>Initial Inventory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</si>
  <si>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</si>
  <si>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</si>
  <si>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Business &amp; Liability Insurance</t>
  </si>
  <si>
    <t>Purchase of New Business</t>
  </si>
  <si>
    <t>Note:
This template has been provided to give the business owner the ability to communicate to the reader just how much money they will be needing towards the startup, purchase or expansion of their business.  
For more information on how and what to fill in the section, visit the business plan questionnaire section of the industry plan.
Some sample data has been entered for illustration purposes.</t>
  </si>
  <si>
    <t>Your Business Name</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</si>
</sst>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9"/>
      <color indexed="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12"/>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4659260841701"/>
        <bgColor indexed="64"/>
      </patternFill>
    </fill>
  </fills>
  <borders count="7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6"/>
      </left>
      <right style="thin">
        <color indexed="56"/>
      </right>
      <top style="thin">
        <color indexed="56"/>
      </top>
      <bottom style="thin">
        <color indexed="56"/>
      </bottom>
      <diagonal/>
    </border>
    <border>
      <left style="thin">
        <color indexed="22"/>
      </left>
      <right style="thin">
        <color indexed="56"/>
      </right>
      <top style="thin">
        <color indexed="56"/>
      </top>
      <bottom style="thin">
        <color indexed="56"/>
      </bottom>
      <diagonal/>
    </border>
    <border>
      <left style="thin">
        <color indexed="8"/>
      </left>
      <right style="thin">
        <color indexed="22"/>
      </right>
      <top style="thin">
        <color indexed="9"/>
      </top>
      <bottom style="thin">
        <color indexed="8"/>
      </bottom>
      <diagonal/>
    </border>
    <border>
      <left style="thin">
        <color indexed="8"/>
      </left>
      <right style="thin">
        <color indexed="18"/>
      </right>
      <top style="thin">
        <color indexed="8"/>
      </top>
      <bottom style="thin">
        <color indexed="18"/>
      </bottom>
      <diagonal/>
    </border>
    <border>
      <left style="thin">
        <color indexed="18"/>
      </left>
      <right style="thin">
        <color indexed="18"/>
      </right>
      <top style="thin">
        <color indexed="8"/>
      </top>
      <bottom style="thin">
        <color indexed="18"/>
      </bottom>
      <diagonal/>
    </border>
    <border>
      <left style="thin">
        <color indexed="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8"/>
      </left>
      <right style="thin">
        <color indexed="18"/>
      </right>
      <top style="thin">
        <color indexed="18"/>
      </top>
      <bottom style="thin">
        <color indexed="8"/>
      </bottom>
      <diagonal/>
    </border>
    <border>
      <left style="thin">
        <color indexed="18"/>
      </left>
      <right style="thin">
        <color indexed="18"/>
      </right>
      <top style="thin">
        <color indexed="18"/>
      </top>
      <bottom style="thin">
        <color indexed="8"/>
      </bottom>
      <diagonal/>
    </border>
    <border>
      <left style="thin">
        <color indexed="18"/>
      </left>
      <right style="thin">
        <color indexed="8"/>
      </right>
      <top style="thin">
        <color indexed="8"/>
      </top>
      <bottom style="thin">
        <color indexed="18"/>
      </bottom>
      <diagonal/>
    </border>
    <border>
      <left style="thin">
        <color indexed="18"/>
      </left>
      <right style="thin">
        <color indexed="8"/>
      </right>
      <top style="thin">
        <color indexed="18"/>
      </top>
      <bottom style="thin">
        <color indexed="18"/>
      </bottom>
      <diagonal/>
    </border>
    <border>
      <left style="thin">
        <color indexed="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thin">
        <color indexed="8"/>
      </right>
      <top style="thin">
        <color indexed="18"/>
      </top>
      <bottom style="thin">
        <color indexed="18"/>
      </bottom>
      <diagonal/>
    </border>
    <border>
      <left/>
      <right style="thin">
        <color indexed="8"/>
      </right>
      <top style="thin">
        <color indexed="18"/>
      </top>
      <bottom style="thin">
        <color indexed="8"/>
      </bottom>
      <diagonal/>
    </border>
    <border>
      <left style="thin">
        <color indexed="18"/>
      </left>
      <right style="thin">
        <color indexed="8"/>
      </right>
      <top style="thin">
        <color indexed="18"/>
      </top>
      <bottom style="thin">
        <color indexed="8"/>
      </bottom>
      <diagonal/>
    </border>
    <border>
      <left style="thin">
        <color indexed="8"/>
      </left>
      <right/>
      <top/>
      <bottom/>
      <diagonal/>
    </border>
    <border>
      <left style="thin">
        <color indexed="8"/>
      </left>
      <right/>
      <top style="thin">
        <color indexed="9"/>
      </top>
      <bottom style="thin">
        <color indexed="8"/>
      </bottom>
      <diagonal/>
    </border>
    <border>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8"/>
      </right>
      <top style="thin">
        <color indexed="8"/>
      </top>
      <bottom style="thin">
        <color indexed="18"/>
      </bottom>
      <diagonal/>
    </border>
    <border>
      <left/>
      <right/>
      <top/>
      <bottom style="thin">
        <color indexed="22"/>
      </bottom>
      <diagonal/>
    </border>
    <border>
      <left/>
      <right/>
      <top style="thin">
        <color indexed="8"/>
      </top>
      <bottom style="thin">
        <color indexed="18"/>
      </bottom>
      <diagonal/>
    </border>
    <border>
      <left/>
      <right/>
      <top style="thin">
        <color indexed="18"/>
      </top>
      <bottom style="thin">
        <color indexed="18"/>
      </bottom>
      <diagonal/>
    </border>
    <border>
      <left/>
      <right/>
      <top style="thin">
        <color indexed="1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22"/>
      </bottom>
      <diagonal/>
    </border>
    <border>
      <left/>
      <right style="thin">
        <color theme="1"/>
      </right>
      <top/>
      <bottom style="thin">
        <color indexed="22"/>
      </bottom>
      <diagonal/>
    </border>
    <border>
      <left style="thin">
        <color theme="1"/>
      </left>
      <right style="thin">
        <color indexed="56"/>
      </right>
      <top style="thin">
        <color indexed="22"/>
      </top>
      <bottom style="thin">
        <color theme="1"/>
      </bottom>
      <diagonal/>
    </border>
    <border>
      <left style="thin">
        <color indexed="56"/>
      </left>
      <right style="thin">
        <color indexed="56"/>
      </right>
      <top style="thin">
        <color indexed="22"/>
      </top>
      <bottom style="thin">
        <color theme="1"/>
      </bottom>
      <diagonal/>
    </border>
    <border>
      <left style="thin">
        <color indexed="56"/>
      </left>
      <right style="thin">
        <color theme="1"/>
      </right>
      <top style="thin">
        <color indexed="22"/>
      </top>
      <bottom style="thin">
        <color theme="1"/>
      </bottom>
      <diagonal/>
    </border>
    <border>
      <left style="thin">
        <color theme="1"/>
      </left>
      <right/>
      <top/>
      <bottom/>
      <diagonal/>
    </border>
    <border>
      <left/>
      <right style="thin">
        <color theme="1"/>
      </right>
      <top/>
      <bottom/>
      <diagonal/>
    </border>
    <border>
      <left style="thin">
        <color theme="1"/>
      </left>
      <right style="thin">
        <color indexed="56"/>
      </right>
      <top style="thin">
        <color indexed="56"/>
      </top>
      <bottom style="thin">
        <color indexed="56"/>
      </bottom>
      <diagonal/>
    </border>
    <border>
      <left style="thin">
        <color indexed="56"/>
      </left>
      <right style="thin">
        <color theme="1"/>
      </right>
      <top style="thin">
        <color indexed="56"/>
      </top>
      <bottom style="thin">
        <color indexed="56"/>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33">
    <xf numFmtId="0" fontId="0" fillId="0" borderId="0" xfId="0"/>
    <xf numFmtId="0" fontId="3" fillId="0" borderId="0" xfId="0" applyFont="1"/>
    <xf numFmtId="10" fontId="3" fillId="0" borderId="0" xfId="0" applyNumberFormat="1" applyFont="1"/>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164" fontId="3" fillId="0" borderId="12" xfId="0" applyNumberFormat="1" applyFont="1" applyFill="1" applyBorder="1" applyAlignment="1" applyProtection="1">
      <alignment horizontal="center"/>
    </xf>
    <xf numFmtId="0" fontId="2" fillId="2" borderId="14" xfId="0" applyFont="1" applyFill="1" applyBorder="1" applyAlignment="1">
      <alignment horizontal="left"/>
    </xf>
    <xf numFmtId="10" fontId="3" fillId="0" borderId="0" xfId="0" applyNumberFormat="1" applyFont="1" applyBorder="1" applyAlignment="1" applyProtection="1">
      <alignment horizontal="center"/>
    </xf>
    <xf numFmtId="164" fontId="3" fillId="6" borderId="12" xfId="0" applyNumberFormat="1" applyFont="1" applyFill="1" applyBorder="1" applyAlignment="1" applyProtection="1">
      <alignment horizontal="center"/>
    </xf>
    <xf numFmtId="164" fontId="3" fillId="3" borderId="12" xfId="0" applyNumberFormat="1" applyFont="1" applyFill="1" applyBorder="1" applyAlignment="1" applyProtection="1">
      <alignment horizontal="center"/>
    </xf>
    <xf numFmtId="164" fontId="11" fillId="2" borderId="13" xfId="0" applyNumberFormat="1" applyFont="1" applyFill="1" applyBorder="1" applyAlignment="1">
      <alignment horizontal="center"/>
    </xf>
    <xf numFmtId="164" fontId="0" fillId="0" borderId="0" xfId="0" applyNumberFormat="1" applyBorder="1"/>
    <xf numFmtId="0" fontId="3" fillId="0" borderId="0" xfId="0" applyFont="1" applyBorder="1" applyAlignment="1">
      <alignment horizontal="left" vertical="center" wrapText="1"/>
    </xf>
    <xf numFmtId="164" fontId="3" fillId="7" borderId="16" xfId="0" applyNumberFormat="1" applyFont="1" applyFill="1" applyBorder="1" applyAlignment="1" applyProtection="1">
      <alignment horizontal="center"/>
      <protection locked="0"/>
    </xf>
    <xf numFmtId="165" fontId="3" fillId="0" borderId="16" xfId="0" applyNumberFormat="1" applyFont="1" applyFill="1" applyBorder="1" applyAlignment="1" applyProtection="1">
      <alignment horizontal="center"/>
    </xf>
    <xf numFmtId="164" fontId="3" fillId="7" borderId="18" xfId="0" applyNumberFormat="1" applyFont="1" applyFill="1" applyBorder="1" applyAlignment="1" applyProtection="1">
      <alignment horizontal="center"/>
      <protection locked="0"/>
    </xf>
    <xf numFmtId="165" fontId="3" fillId="0" borderId="18"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protection locked="0"/>
    </xf>
    <xf numFmtId="165" fontId="3" fillId="0" borderId="20" xfId="0" applyNumberFormat="1" applyFont="1" applyFill="1" applyBorder="1" applyAlignment="1" applyProtection="1">
      <alignment horizontal="center"/>
    </xf>
    <xf numFmtId="0" fontId="4" fillId="0" borderId="15" xfId="0" applyFont="1" applyFill="1" applyBorder="1" applyAlignment="1" applyProtection="1">
      <alignment horizontal="left"/>
    </xf>
    <xf numFmtId="164" fontId="3" fillId="0" borderId="16" xfId="0" applyNumberFormat="1" applyFont="1" applyFill="1" applyBorder="1" applyAlignment="1" applyProtection="1">
      <alignment horizontal="center"/>
    </xf>
    <xf numFmtId="165" fontId="3" fillId="0" borderId="21" xfId="0" applyNumberFormat="1" applyFont="1" applyFill="1" applyBorder="1" applyAlignment="1" applyProtection="1">
      <alignment horizontal="center"/>
    </xf>
    <xf numFmtId="0" fontId="4" fillId="0" borderId="17" xfId="0" applyFont="1" applyFill="1" applyBorder="1" applyAlignment="1" applyProtection="1">
      <alignment horizontal="left"/>
    </xf>
    <xf numFmtId="164" fontId="3" fillId="0" borderId="18" xfId="0" applyNumberFormat="1" applyFont="1" applyFill="1" applyBorder="1" applyAlignment="1" applyProtection="1">
      <alignment horizontal="center"/>
    </xf>
    <xf numFmtId="165" fontId="3" fillId="0" borderId="22" xfId="0" applyNumberFormat="1" applyFont="1" applyFill="1" applyBorder="1" applyAlignment="1" applyProtection="1">
      <alignment horizontal="center"/>
    </xf>
    <xf numFmtId="0" fontId="4" fillId="0" borderId="23" xfId="0" applyFont="1" applyFill="1" applyBorder="1" applyAlignment="1" applyProtection="1">
      <alignment horizontal="left"/>
    </xf>
    <xf numFmtId="164" fontId="3" fillId="0" borderId="24"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wrapText="1"/>
    </xf>
    <xf numFmtId="1" fontId="9" fillId="0" borderId="25" xfId="0" applyNumberFormat="1" applyFont="1" applyFill="1" applyBorder="1" applyAlignment="1" applyProtection="1">
      <alignment horizontal="center" wrapText="1"/>
    </xf>
    <xf numFmtId="164" fontId="3" fillId="7" borderId="24" xfId="0" applyNumberFormat="1" applyFont="1" applyFill="1" applyBorder="1" applyAlignment="1" applyProtection="1">
      <alignment horizontal="center"/>
      <protection locked="0"/>
    </xf>
    <xf numFmtId="164" fontId="3" fillId="0" borderId="25" xfId="0" applyNumberFormat="1" applyFont="1" applyFill="1" applyBorder="1" applyAlignment="1" applyProtection="1">
      <alignment horizontal="center"/>
    </xf>
    <xf numFmtId="165" fontId="3" fillId="0" borderId="24" xfId="0" applyNumberFormat="1" applyFont="1" applyFill="1" applyBorder="1" applyAlignment="1" applyProtection="1">
      <alignment horizontal="center"/>
    </xf>
    <xf numFmtId="0" fontId="3" fillId="7" borderId="15" xfId="0" applyFont="1" applyFill="1" applyBorder="1" applyAlignment="1" applyProtection="1">
      <alignment horizontal="left"/>
      <protection locked="0"/>
    </xf>
    <xf numFmtId="0" fontId="3" fillId="7" borderId="17" xfId="0" applyFont="1" applyFill="1" applyBorder="1" applyAlignment="1" applyProtection="1">
      <alignment horizontal="left"/>
      <protection locked="0"/>
    </xf>
    <xf numFmtId="0" fontId="3" fillId="7" borderId="19" xfId="0" applyFont="1" applyFill="1" applyBorder="1" applyAlignment="1" applyProtection="1">
      <alignment horizontal="left"/>
      <protection locked="0"/>
    </xf>
    <xf numFmtId="165" fontId="3" fillId="0" borderId="0" xfId="0" applyNumberFormat="1" applyFont="1" applyAlignment="1">
      <alignment horizontal="left" vertical="center" indent="3"/>
    </xf>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1" fontId="9" fillId="3" borderId="48" xfId="0" applyNumberFormat="1" applyFont="1" applyFill="1" applyBorder="1" applyAlignment="1">
      <alignment horizontal="left" wrapText="1"/>
    </xf>
    <xf numFmtId="1" fontId="9" fillId="3" borderId="49" xfId="0" applyNumberFormat="1" applyFont="1" applyFill="1" applyBorder="1" applyAlignment="1">
      <alignment horizontal="center" wrapText="1"/>
    </xf>
    <xf numFmtId="1" fontId="9" fillId="3" borderId="50" xfId="0" applyNumberFormat="1" applyFont="1" applyFill="1" applyBorder="1" applyAlignment="1">
      <alignment horizontal="center" wrapText="1"/>
    </xf>
    <xf numFmtId="0" fontId="0" fillId="0" borderId="51" xfId="0" applyBorder="1"/>
    <xf numFmtId="0" fontId="0" fillId="0" borderId="52" xfId="0" applyBorder="1"/>
    <xf numFmtId="0" fontId="10" fillId="6" borderId="53" xfId="0" applyFont="1" applyFill="1" applyBorder="1" applyAlignment="1">
      <alignment horizontal="left"/>
    </xf>
    <xf numFmtId="165" fontId="3" fillId="6" borderId="54" xfId="0" applyNumberFormat="1" applyFont="1" applyFill="1" applyBorder="1" applyAlignment="1" applyProtection="1">
      <alignment horizontal="center"/>
    </xf>
    <xf numFmtId="0" fontId="10" fillId="0" borderId="53" xfId="0" applyFont="1" applyFill="1" applyBorder="1" applyAlignment="1">
      <alignment horizontal="left"/>
    </xf>
    <xf numFmtId="165" fontId="3" fillId="0" borderId="54" xfId="0" applyNumberFormat="1" applyFont="1" applyFill="1" applyBorder="1" applyAlignment="1" applyProtection="1">
      <alignment horizontal="center"/>
    </xf>
    <xf numFmtId="0" fontId="10" fillId="3" borderId="53" xfId="0" applyFont="1" applyFill="1" applyBorder="1" applyAlignment="1">
      <alignment horizontal="left"/>
    </xf>
    <xf numFmtId="165" fontId="3" fillId="3" borderId="54" xfId="0" applyNumberFormat="1" applyFont="1" applyFill="1" applyBorder="1" applyAlignment="1" applyProtection="1">
      <alignment horizontal="center"/>
    </xf>
    <xf numFmtId="0" fontId="0" fillId="8" borderId="52" xfId="0" applyFill="1" applyBorder="1"/>
    <xf numFmtId="0" fontId="9" fillId="3" borderId="53" xfId="0" applyFont="1" applyFill="1" applyBorder="1" applyAlignment="1">
      <alignment horizontal="left"/>
    </xf>
    <xf numFmtId="0" fontId="3" fillId="9" borderId="0" xfId="0" applyFont="1" applyFill="1"/>
    <xf numFmtId="0" fontId="3" fillId="9" borderId="0" xfId="0" applyFont="1" applyFill="1" applyAlignment="1">
      <alignment horizontal="left"/>
    </xf>
    <xf numFmtId="0" fontId="13" fillId="11" borderId="69" xfId="0" applyFont="1" applyFill="1" applyBorder="1"/>
    <xf numFmtId="0" fontId="14" fillId="11" borderId="70" xfId="0" applyFont="1" applyFill="1" applyBorder="1"/>
    <xf numFmtId="0" fontId="13" fillId="11" borderId="71" xfId="0" applyFont="1" applyFill="1" applyBorder="1"/>
    <xf numFmtId="0" fontId="14" fillId="11" borderId="72" xfId="0" applyFont="1" applyFill="1" applyBorder="1"/>
    <xf numFmtId="165" fontId="3" fillId="7" borderId="18" xfId="0" applyNumberFormat="1" applyFont="1" applyFill="1" applyBorder="1" applyAlignment="1" applyProtection="1">
      <alignment horizontal="left"/>
      <protection locked="0"/>
    </xf>
    <xf numFmtId="165" fontId="3" fillId="7" borderId="22" xfId="0" applyNumberFormat="1" applyFont="1" applyFill="1" applyBorder="1" applyAlignment="1" applyProtection="1">
      <alignment horizontal="left"/>
      <protection locked="0"/>
    </xf>
    <xf numFmtId="0" fontId="2" fillId="2" borderId="0" xfId="0" applyFont="1" applyFill="1" applyAlignment="1">
      <alignment horizontal="center"/>
    </xf>
    <xf numFmtId="0" fontId="3" fillId="0" borderId="3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0"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68" xfId="0" applyFont="1" applyBorder="1" applyAlignment="1">
      <alignment horizontal="justify" vertical="top" wrapText="1"/>
    </xf>
    <xf numFmtId="0" fontId="13" fillId="10" borderId="58" xfId="0" applyFont="1" applyFill="1" applyBorder="1" applyAlignment="1">
      <alignment horizontal="center"/>
    </xf>
    <xf numFmtId="0" fontId="13" fillId="10" borderId="59" xfId="0" applyFont="1" applyFill="1" applyBorder="1" applyAlignment="1">
      <alignment horizontal="center"/>
    </xf>
    <xf numFmtId="0" fontId="13" fillId="10" borderId="60" xfId="0" applyFont="1" applyFill="1" applyBorder="1" applyAlignment="1">
      <alignment horizontal="center"/>
    </xf>
    <xf numFmtId="0" fontId="4" fillId="7" borderId="32" xfId="0" applyFont="1" applyFill="1" applyBorder="1" applyAlignment="1" applyProtection="1">
      <alignment horizontal="center"/>
      <protection locked="0"/>
    </xf>
    <xf numFmtId="0" fontId="4" fillId="7" borderId="33" xfId="0" applyFont="1" applyFill="1" applyBorder="1" applyAlignment="1" applyProtection="1">
      <alignment horizontal="center"/>
      <protection locked="0"/>
    </xf>
    <xf numFmtId="0" fontId="4" fillId="7" borderId="34" xfId="0" applyFont="1" applyFill="1" applyBorder="1" applyAlignment="1" applyProtection="1">
      <alignment horizontal="center"/>
      <protection locked="0"/>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1" fontId="9" fillId="0" borderId="25" xfId="0" applyNumberFormat="1" applyFont="1" applyFill="1" applyBorder="1" applyAlignment="1" applyProtection="1">
      <alignment horizontal="center" wrapText="1"/>
    </xf>
    <xf numFmtId="1" fontId="9" fillId="0" borderId="24" xfId="0" applyNumberFormat="1" applyFont="1" applyFill="1" applyBorder="1" applyAlignment="1" applyProtection="1">
      <alignment horizontal="center" wrapText="1"/>
    </xf>
    <xf numFmtId="165" fontId="3" fillId="7" borderId="16" xfId="0" applyNumberFormat="1" applyFont="1" applyFill="1" applyBorder="1" applyAlignment="1" applyProtection="1">
      <alignment horizontal="left"/>
      <protection locked="0"/>
    </xf>
    <xf numFmtId="165" fontId="3" fillId="7" borderId="21" xfId="0" applyNumberFormat="1" applyFont="1" applyFill="1" applyBorder="1" applyAlignment="1" applyProtection="1">
      <alignment horizontal="left"/>
      <protection locked="0"/>
    </xf>
    <xf numFmtId="165" fontId="3" fillId="7" borderId="20" xfId="0" applyNumberFormat="1" applyFont="1" applyFill="1" applyBorder="1" applyAlignment="1" applyProtection="1">
      <alignment horizontal="left"/>
      <protection locked="0"/>
    </xf>
    <xf numFmtId="165" fontId="3" fillId="7" borderId="28" xfId="0" applyNumberFormat="1" applyFont="1" applyFill="1" applyBorder="1" applyAlignment="1" applyProtection="1">
      <alignment horizontal="left"/>
      <protection locked="0"/>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29" xfId="0" applyFont="1" applyFill="1" applyBorder="1" applyAlignment="1">
      <alignment horizontal="center" wrapText="1"/>
    </xf>
    <xf numFmtId="0" fontId="2" fillId="2" borderId="0" xfId="0" applyFont="1" applyFill="1" applyBorder="1" applyAlignment="1">
      <alignment horizont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9" borderId="43" xfId="0" applyFont="1" applyFill="1" applyBorder="1" applyAlignment="1">
      <alignment horizontal="center"/>
    </xf>
    <xf numFmtId="0" fontId="12" fillId="9" borderId="44" xfId="0" applyFont="1" applyFill="1" applyBorder="1" applyAlignment="1">
      <alignment horizontal="center"/>
    </xf>
    <xf numFmtId="0" fontId="12" fillId="9" borderId="45" xfId="0" applyFont="1" applyFill="1" applyBorder="1" applyAlignment="1">
      <alignment horizontal="center"/>
    </xf>
    <xf numFmtId="0" fontId="13" fillId="11" borderId="46" xfId="0" applyFont="1" applyFill="1" applyBorder="1" applyAlignment="1">
      <alignment horizontal="center"/>
    </xf>
    <xf numFmtId="0" fontId="13" fillId="11" borderId="36" xfId="0" applyFont="1" applyFill="1" applyBorder="1" applyAlignment="1">
      <alignment horizontal="center"/>
    </xf>
    <xf numFmtId="0" fontId="13" fillId="11" borderId="47" xfId="0" applyFont="1" applyFill="1" applyBorder="1" applyAlignment="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7" fillId="0" borderId="57" xfId="1" applyFont="1" applyBorder="1" applyAlignment="1" applyProtection="1">
      <alignment horizontal="center"/>
    </xf>
  </cellXfs>
  <cellStyles count="2">
    <cellStyle name="Hyperlink" xfId="1" builtinId="8"/>
    <cellStyle name="Normal" xfId="0" builtinId="0"/>
  </cellStyles>
  <dxfs count="1">
    <dxf>
      <font>
        <b/>
        <i val="0"/>
        <condense val="0"/>
        <extend val="0"/>
        <color auto="1"/>
      </font>
      <fill>
        <patternFill>
          <bgColor indexed="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276225</xdr:colOff>
      <xdr:row>22</xdr:row>
      <xdr:rowOff>19050</xdr:rowOff>
    </xdr:from>
    <xdr:to>
      <xdr:col>6</xdr:col>
      <xdr:colOff>733425</xdr:colOff>
      <xdr:row>22</xdr:row>
      <xdr:rowOff>19050</xdr:rowOff>
    </xdr:to>
    <xdr:sp macro="" textlink="">
      <xdr:nvSpPr>
        <xdr:cNvPr id="1035" name="Line 11"/>
        <xdr:cNvSpPr>
          <a:spLocks noChangeShapeType="1"/>
        </xdr:cNvSpPr>
      </xdr:nvSpPr>
      <xdr:spPr bwMode="auto">
        <a:xfrm>
          <a:off x="3533775" y="2847975"/>
          <a:ext cx="4105275" cy="0"/>
        </a:xfrm>
        <a:prstGeom prst="line">
          <a:avLst/>
        </a:prstGeom>
        <a:noFill/>
        <a:ln w="25400">
          <a:solidFill>
            <a:srgbClr val="000000"/>
          </a:solidFill>
          <a:round/>
          <a:headEnd/>
          <a:tailEnd type="triangle" w="med" len="med"/>
        </a:ln>
      </xdr:spPr>
    </xdr:sp>
    <xdr:clientData/>
  </xdr:twoCellAnchor>
  <xdr:twoCellAnchor>
    <xdr:from>
      <xdr:col>4</xdr:col>
      <xdr:colOff>1752600</xdr:colOff>
      <xdr:row>62</xdr:row>
      <xdr:rowOff>9525</xdr:rowOff>
    </xdr:from>
    <xdr:to>
      <xdr:col>5</xdr:col>
      <xdr:colOff>133350</xdr:colOff>
      <xdr:row>64</xdr:row>
      <xdr:rowOff>104775</xdr:rowOff>
    </xdr:to>
    <xdr:grpSp>
      <xdr:nvGrpSpPr>
        <xdr:cNvPr id="1137" name="Group 113">
          <a:hlinkClick xmlns:r="http://schemas.openxmlformats.org/officeDocument/2006/relationships" r:id="rId1"/>
        </xdr:cNvPr>
        <xdr:cNvGrpSpPr>
          <a:grpSpLocks/>
        </xdr:cNvGrpSpPr>
      </xdr:nvGrpSpPr>
      <xdr:grpSpPr bwMode="auto">
        <a:xfrm>
          <a:off x="5362575" y="9458325"/>
          <a:ext cx="1143000" cy="419100"/>
          <a:chOff x="61" y="729"/>
          <a:chExt cx="120" cy="50"/>
        </a:xfrm>
        <a:effectLst>
          <a:outerShdw blurRad="50800" dist="38100" dir="2700000" algn="tl" rotWithShape="0">
            <a:prstClr val="black">
              <a:alpha val="40000"/>
            </a:prstClr>
          </a:outerShdw>
        </a:effectLst>
      </xdr:grpSpPr>
      <xdr:sp macro="" textlink="">
        <xdr:nvSpPr>
          <xdr:cNvPr id="1138" name="AutoShape 11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9" name="Oval 11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0" name="AutoShape 11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45</xdr:row>
      <xdr:rowOff>38100</xdr:rowOff>
    </xdr:from>
    <xdr:to>
      <xdr:col>0</xdr:col>
      <xdr:colOff>1323975</xdr:colOff>
      <xdr:row>48</xdr:row>
      <xdr:rowOff>19050</xdr:rowOff>
    </xdr:to>
    <xdr:grpSp>
      <xdr:nvGrpSpPr>
        <xdr:cNvPr id="11" name="Group 10"/>
        <xdr:cNvGrpSpPr/>
      </xdr:nvGrpSpPr>
      <xdr:grpSpPr>
        <a:xfrm>
          <a:off x="228600" y="6934200"/>
          <a:ext cx="1095375" cy="476250"/>
          <a:chOff x="228600" y="7115175"/>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71151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4" name="Oval 26">
            <a:hlinkClick xmlns:r="http://schemas.openxmlformats.org/officeDocument/2006/relationships" r:id="rId5"/>
          </xdr:cNvPr>
          <xdr:cNvSpPr>
            <a:spLocks noChangeArrowheads="1"/>
          </xdr:cNvSpPr>
        </xdr:nvSpPr>
        <xdr:spPr bwMode="auto">
          <a:xfrm>
            <a:off x="292497" y="7162800"/>
            <a:ext cx="392509" cy="390525"/>
          </a:xfrm>
          <a:prstGeom prst="ellipse">
            <a:avLst/>
          </a:prstGeom>
          <a:solidFill>
            <a:srgbClr val="FF9900"/>
          </a:solidFill>
          <a:ln w="9525">
            <a:solidFill>
              <a:srgbClr val="969696"/>
            </a:solidFill>
            <a:round/>
            <a:headEnd/>
            <a:tailEnd/>
          </a:ln>
        </xdr:spPr>
      </xdr:sp>
      <xdr:sp macro="" textlink="">
        <xdr:nvSpPr>
          <xdr:cNvPr id="2075" name="AutoShape 27">
            <a:hlinkClick xmlns:r="http://schemas.openxmlformats.org/officeDocument/2006/relationships" r:id="rId6"/>
          </xdr:cNvPr>
          <xdr:cNvSpPr>
            <a:spLocks noChangeArrowheads="1"/>
          </xdr:cNvSpPr>
        </xdr:nvSpPr>
        <xdr:spPr bwMode="auto">
          <a:xfrm flipH="1">
            <a:off x="347266" y="72866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K97"/>
  <sheetViews>
    <sheetView showGridLines="0" showRowColHeaders="0" tabSelected="1" workbookViewId="0">
      <selection activeCell="J11" sqref="J11"/>
    </sheetView>
  </sheetViews>
  <sheetFormatPr defaultRowHeight="12.75"/>
  <cols>
    <col min="1" max="1" width="17.5703125" customWidth="1"/>
    <col min="2" max="2" width="30.28515625" customWidth="1"/>
    <col min="3" max="3" width="4" customWidth="1"/>
    <col min="4" max="4" width="2.28515625" customWidth="1"/>
    <col min="5" max="5" width="41.42578125" customWidth="1"/>
    <col min="6" max="7" width="13.2851562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1" spans="1:11">
      <c r="E1" s="4"/>
    </row>
    <row r="2" spans="1:11">
      <c r="B2" s="80" t="s">
        <v>20</v>
      </c>
      <c r="C2" s="80"/>
      <c r="D2" s="80"/>
      <c r="E2" s="80"/>
      <c r="F2" s="80"/>
      <c r="G2" s="80"/>
      <c r="H2" s="80"/>
      <c r="I2" s="80"/>
      <c r="J2" s="80"/>
      <c r="K2" s="80"/>
    </row>
    <row r="3" spans="1:11" ht="12.75" customHeight="1">
      <c r="A3" s="8"/>
      <c r="E3" s="4"/>
    </row>
    <row r="4" spans="1:11">
      <c r="B4" s="94" t="s">
        <v>0</v>
      </c>
      <c r="C4" s="95"/>
      <c r="D4" s="95"/>
      <c r="E4" s="95"/>
      <c r="F4" s="95"/>
      <c r="G4" s="95"/>
      <c r="H4" s="95"/>
      <c r="I4" s="95"/>
      <c r="J4" s="95"/>
      <c r="K4" s="96"/>
    </row>
    <row r="5" spans="1:11" ht="5.0999999999999996" customHeight="1">
      <c r="E5" s="4"/>
    </row>
    <row r="6" spans="1:11" ht="11.45" customHeight="1">
      <c r="B6" s="85" t="s">
        <v>5</v>
      </c>
      <c r="C6" s="86"/>
      <c r="D6" s="86"/>
      <c r="E6" s="86"/>
      <c r="F6" s="86"/>
      <c r="G6" s="86"/>
      <c r="H6" s="86"/>
      <c r="I6" s="86"/>
      <c r="J6" s="86"/>
      <c r="K6" s="87"/>
    </row>
    <row r="7" spans="1:11" ht="11.45" customHeight="1">
      <c r="B7" s="88"/>
      <c r="C7" s="89"/>
      <c r="D7" s="89"/>
      <c r="E7" s="89"/>
      <c r="F7" s="89"/>
      <c r="G7" s="89"/>
      <c r="H7" s="89"/>
      <c r="I7" s="89"/>
      <c r="J7" s="89"/>
      <c r="K7" s="90"/>
    </row>
    <row r="8" spans="1:11" ht="11.45" customHeight="1">
      <c r="B8" s="88"/>
      <c r="C8" s="89"/>
      <c r="D8" s="89"/>
      <c r="E8" s="89"/>
      <c r="F8" s="89"/>
      <c r="G8" s="89"/>
      <c r="H8" s="89"/>
      <c r="I8" s="89"/>
      <c r="J8" s="89"/>
      <c r="K8" s="90"/>
    </row>
    <row r="9" spans="1:11" ht="11.45" customHeight="1">
      <c r="B9" s="88"/>
      <c r="C9" s="89"/>
      <c r="D9" s="89"/>
      <c r="E9" s="89"/>
      <c r="F9" s="89"/>
      <c r="G9" s="89"/>
      <c r="H9" s="89"/>
      <c r="I9" s="89"/>
      <c r="J9" s="89"/>
      <c r="K9" s="90"/>
    </row>
    <row r="10" spans="1:11" ht="11.45" customHeight="1">
      <c r="B10" s="91"/>
      <c r="C10" s="92"/>
      <c r="D10" s="92"/>
      <c r="E10" s="92"/>
      <c r="F10" s="92"/>
      <c r="G10" s="92"/>
      <c r="H10" s="92"/>
      <c r="I10" s="92"/>
      <c r="J10" s="92"/>
      <c r="K10" s="93"/>
    </row>
    <row r="11" spans="1:11" ht="12.75" customHeight="1">
      <c r="B11" s="12" t="s">
        <v>6</v>
      </c>
      <c r="C11" s="13"/>
      <c r="D11" s="13"/>
      <c r="E11" s="13"/>
      <c r="F11" s="13"/>
      <c r="G11" s="13"/>
      <c r="H11" s="13"/>
      <c r="I11" s="13"/>
      <c r="J11" s="14"/>
      <c r="K11" s="15"/>
    </row>
    <row r="12" spans="1:11">
      <c r="E12" s="4"/>
    </row>
    <row r="13" spans="1:11">
      <c r="B13" s="94" t="s">
        <v>1</v>
      </c>
      <c r="C13" s="95"/>
      <c r="D13" s="95"/>
      <c r="E13" s="95"/>
      <c r="F13" s="95"/>
      <c r="G13" s="95"/>
      <c r="H13" s="95"/>
      <c r="I13" s="95"/>
      <c r="J13" s="95"/>
      <c r="K13" s="96"/>
    </row>
    <row r="14" spans="1:11" ht="5.0999999999999996" customHeight="1">
      <c r="E14" s="4"/>
    </row>
    <row r="15" spans="1:11" ht="12.75" customHeight="1">
      <c r="B15" s="85" t="s">
        <v>33</v>
      </c>
      <c r="C15" s="86"/>
      <c r="D15" s="86"/>
      <c r="E15" s="86"/>
      <c r="F15" s="86"/>
      <c r="G15" s="86"/>
      <c r="H15" s="86"/>
      <c r="I15" s="86"/>
      <c r="J15" s="86"/>
      <c r="K15" s="87"/>
    </row>
    <row r="16" spans="1:11">
      <c r="B16" s="88"/>
      <c r="C16" s="89"/>
      <c r="D16" s="89"/>
      <c r="E16" s="89"/>
      <c r="F16" s="89"/>
      <c r="G16" s="89"/>
      <c r="H16" s="89"/>
      <c r="I16" s="89"/>
      <c r="J16" s="89"/>
      <c r="K16" s="90"/>
    </row>
    <row r="17" spans="2:11">
      <c r="B17" s="88"/>
      <c r="C17" s="89"/>
      <c r="D17" s="89"/>
      <c r="E17" s="89"/>
      <c r="F17" s="89"/>
      <c r="G17" s="89"/>
      <c r="H17" s="89"/>
      <c r="I17" s="89"/>
      <c r="J17" s="89"/>
      <c r="K17" s="90"/>
    </row>
    <row r="18" spans="2:11">
      <c r="B18" s="91"/>
      <c r="C18" s="92"/>
      <c r="D18" s="92"/>
      <c r="E18" s="92"/>
      <c r="F18" s="92"/>
      <c r="G18" s="92"/>
      <c r="H18" s="92"/>
      <c r="I18" s="92"/>
      <c r="J18" s="92"/>
      <c r="K18" s="93"/>
    </row>
    <row r="19" spans="2:11" ht="12.75" customHeight="1">
      <c r="E19" s="4"/>
    </row>
    <row r="20" spans="2:11">
      <c r="B20" s="94" t="s">
        <v>2</v>
      </c>
      <c r="C20" s="95"/>
      <c r="D20" s="95"/>
      <c r="E20" s="95"/>
      <c r="F20" s="95"/>
      <c r="G20" s="95"/>
      <c r="H20" s="95"/>
      <c r="I20" s="95"/>
      <c r="J20" s="95"/>
      <c r="K20" s="96"/>
    </row>
    <row r="21" spans="2:11" ht="5.0999999999999996" customHeight="1">
      <c r="E21" s="4"/>
    </row>
    <row r="22" spans="2:11" ht="12.75" customHeight="1">
      <c r="B22" s="74" t="s">
        <v>7</v>
      </c>
      <c r="C22" s="75"/>
      <c r="D22" s="1"/>
      <c r="E22" s="4"/>
      <c r="H22" s="97" t="s">
        <v>38</v>
      </c>
      <c r="I22" s="98"/>
      <c r="J22" s="98"/>
      <c r="K22" s="99"/>
    </row>
    <row r="23" spans="2:11" ht="12.75" customHeight="1">
      <c r="B23" s="76" t="s">
        <v>9</v>
      </c>
      <c r="C23" s="77"/>
      <c r="D23" s="1"/>
      <c r="E23" s="4"/>
      <c r="H23" s="97" t="s">
        <v>36</v>
      </c>
      <c r="I23" s="98"/>
      <c r="J23" s="98"/>
      <c r="K23" s="99"/>
    </row>
    <row r="24" spans="2:11">
      <c r="B24" s="1"/>
      <c r="C24" s="1"/>
      <c r="D24" s="1"/>
      <c r="E24" s="4"/>
      <c r="F24" s="1"/>
      <c r="G24" s="1"/>
      <c r="H24" s="1"/>
      <c r="I24" s="1"/>
      <c r="J24" s="1"/>
      <c r="K24" s="1"/>
    </row>
    <row r="25" spans="2:11">
      <c r="B25" s="100" t="s">
        <v>37</v>
      </c>
      <c r="C25" s="18"/>
      <c r="D25" s="5"/>
      <c r="E25" s="113" t="s">
        <v>8</v>
      </c>
      <c r="F25" s="114"/>
      <c r="G25" s="114"/>
      <c r="H25" s="114"/>
      <c r="I25" s="114"/>
      <c r="J25" s="10"/>
      <c r="K25" s="10"/>
    </row>
    <row r="26" spans="2:11">
      <c r="B26" s="101"/>
      <c r="C26" s="18"/>
      <c r="D26" s="5"/>
      <c r="E26" s="21" t="s">
        <v>13</v>
      </c>
      <c r="F26" s="16" t="s">
        <v>12</v>
      </c>
      <c r="G26" s="17" t="s">
        <v>10</v>
      </c>
      <c r="H26" s="111" t="s">
        <v>15</v>
      </c>
      <c r="I26" s="112"/>
      <c r="J26" s="10"/>
      <c r="K26" s="10"/>
    </row>
    <row r="27" spans="2:11" ht="39.950000000000003" customHeight="1">
      <c r="B27" s="101"/>
      <c r="C27" s="18"/>
      <c r="D27" s="5"/>
      <c r="E27" s="42" t="s">
        <v>11</v>
      </c>
      <c r="F27" s="43" t="s">
        <v>12</v>
      </c>
      <c r="G27" s="43" t="s">
        <v>14</v>
      </c>
      <c r="H27" s="103"/>
      <c r="I27" s="104"/>
      <c r="J27" s="10"/>
      <c r="K27" s="10"/>
    </row>
    <row r="28" spans="2:11">
      <c r="B28" s="101"/>
      <c r="C28" s="109">
        <v>1</v>
      </c>
      <c r="D28" s="110"/>
      <c r="E28" s="47" t="s">
        <v>21</v>
      </c>
      <c r="F28" s="28">
        <v>200000</v>
      </c>
      <c r="G28" s="29">
        <f>IF(ISERROR(F28/$F$50),"",IF(F28/$F$50&lt;=0,"",(F28/$F$50)))</f>
        <v>0.57636887608069165</v>
      </c>
      <c r="H28" s="105" t="s">
        <v>30</v>
      </c>
      <c r="I28" s="106"/>
      <c r="J28" s="11"/>
      <c r="K28" s="11"/>
    </row>
    <row r="29" spans="2:11">
      <c r="B29" s="101"/>
      <c r="C29" s="81">
        <v>2</v>
      </c>
      <c r="D29" s="82"/>
      <c r="E29" s="48" t="s">
        <v>22</v>
      </c>
      <c r="F29" s="30">
        <v>4077</v>
      </c>
      <c r="G29" s="31">
        <f t="shared" ref="G29:G48" si="0">IF(ISERROR(F29/$F$50),"",IF(F29/$F$50&lt;=0,"",(F29/$F$50)))</f>
        <v>1.1749279538904899E-2</v>
      </c>
      <c r="H29" s="78" t="s">
        <v>29</v>
      </c>
      <c r="I29" s="79"/>
      <c r="J29" s="11"/>
      <c r="K29" s="11"/>
    </row>
    <row r="30" spans="2:11">
      <c r="B30" s="101"/>
      <c r="C30" s="81">
        <v>3</v>
      </c>
      <c r="D30" s="82"/>
      <c r="E30" s="48" t="s">
        <v>35</v>
      </c>
      <c r="F30" s="30">
        <v>14559</v>
      </c>
      <c r="G30" s="31">
        <f t="shared" si="0"/>
        <v>4.195677233429395E-2</v>
      </c>
      <c r="H30" s="78" t="s">
        <v>29</v>
      </c>
      <c r="I30" s="79"/>
      <c r="J30" s="11"/>
      <c r="K30" s="11"/>
    </row>
    <row r="31" spans="2:11">
      <c r="B31" s="101"/>
      <c r="C31" s="81">
        <v>4</v>
      </c>
      <c r="D31" s="82"/>
      <c r="E31" s="48" t="s">
        <v>23</v>
      </c>
      <c r="F31" s="30">
        <v>3931</v>
      </c>
      <c r="G31" s="31">
        <f t="shared" si="0"/>
        <v>1.1328530259365994E-2</v>
      </c>
      <c r="H31" s="78" t="s">
        <v>29</v>
      </c>
      <c r="I31" s="79"/>
      <c r="J31" s="11"/>
      <c r="K31" s="11"/>
    </row>
    <row r="32" spans="2:11">
      <c r="B32" s="101"/>
      <c r="C32" s="81">
        <v>5</v>
      </c>
      <c r="D32" s="82"/>
      <c r="E32" s="48" t="s">
        <v>24</v>
      </c>
      <c r="F32" s="30">
        <v>58000</v>
      </c>
      <c r="G32" s="31">
        <f t="shared" si="0"/>
        <v>0.16714697406340057</v>
      </c>
      <c r="H32" s="78" t="s">
        <v>30</v>
      </c>
      <c r="I32" s="79"/>
      <c r="J32" s="11"/>
      <c r="K32" s="11"/>
    </row>
    <row r="33" spans="2:11">
      <c r="B33" s="101"/>
      <c r="C33" s="81">
        <v>6</v>
      </c>
      <c r="D33" s="82"/>
      <c r="E33" s="48" t="s">
        <v>25</v>
      </c>
      <c r="F33" s="30">
        <v>850</v>
      </c>
      <c r="G33" s="31">
        <f t="shared" si="0"/>
        <v>2.4495677233429395E-3</v>
      </c>
      <c r="H33" s="78" t="s">
        <v>30</v>
      </c>
      <c r="I33" s="79"/>
      <c r="J33" s="11"/>
      <c r="K33" s="11"/>
    </row>
    <row r="34" spans="2:11">
      <c r="B34" s="101"/>
      <c r="C34" s="81">
        <v>7</v>
      </c>
      <c r="D34" s="82"/>
      <c r="E34" s="48" t="s">
        <v>26</v>
      </c>
      <c r="F34" s="30">
        <v>33150</v>
      </c>
      <c r="G34" s="31">
        <f t="shared" si="0"/>
        <v>9.5533141210374636E-2</v>
      </c>
      <c r="H34" s="78" t="s">
        <v>30</v>
      </c>
      <c r="I34" s="79"/>
      <c r="J34" s="11"/>
      <c r="K34" s="11"/>
    </row>
    <row r="35" spans="2:11">
      <c r="B35" s="101"/>
      <c r="C35" s="81">
        <v>8</v>
      </c>
      <c r="D35" s="82"/>
      <c r="E35" s="48" t="s">
        <v>27</v>
      </c>
      <c r="F35" s="30">
        <v>35000</v>
      </c>
      <c r="G35" s="31">
        <f t="shared" si="0"/>
        <v>0.10086455331412104</v>
      </c>
      <c r="H35" s="78" t="s">
        <v>30</v>
      </c>
      <c r="I35" s="79"/>
      <c r="J35" s="11"/>
      <c r="K35" s="11"/>
    </row>
    <row r="36" spans="2:11">
      <c r="B36" s="101"/>
      <c r="C36" s="81">
        <v>9</v>
      </c>
      <c r="D36" s="82"/>
      <c r="E36" s="48" t="s">
        <v>28</v>
      </c>
      <c r="F36" s="30">
        <v>20000</v>
      </c>
      <c r="G36" s="31">
        <f t="shared" si="0"/>
        <v>5.7636887608069162E-2</v>
      </c>
      <c r="H36" s="78" t="s">
        <v>30</v>
      </c>
      <c r="I36" s="79"/>
      <c r="J36" s="11"/>
      <c r="K36" s="11"/>
    </row>
    <row r="37" spans="2:11">
      <c r="B37" s="101"/>
      <c r="C37" s="81">
        <v>10</v>
      </c>
      <c r="D37" s="82"/>
      <c r="E37" s="48" t="s">
        <v>31</v>
      </c>
      <c r="F37" s="30">
        <v>20000</v>
      </c>
      <c r="G37" s="31">
        <f t="shared" si="0"/>
        <v>5.7636887608069162E-2</v>
      </c>
      <c r="H37" s="78" t="s">
        <v>32</v>
      </c>
      <c r="I37" s="79"/>
      <c r="J37" s="11"/>
      <c r="K37" s="11"/>
    </row>
    <row r="38" spans="2:11">
      <c r="B38" s="101"/>
      <c r="C38" s="81">
        <v>11</v>
      </c>
      <c r="D38" s="82"/>
      <c r="E38" s="48"/>
      <c r="F38" s="30"/>
      <c r="G38" s="31" t="str">
        <f t="shared" si="0"/>
        <v/>
      </c>
      <c r="H38" s="78"/>
      <c r="I38" s="79"/>
      <c r="J38" s="11"/>
      <c r="K38" s="11"/>
    </row>
    <row r="39" spans="2:11">
      <c r="B39" s="101"/>
      <c r="C39" s="81">
        <v>12</v>
      </c>
      <c r="D39" s="82"/>
      <c r="E39" s="48"/>
      <c r="F39" s="30"/>
      <c r="G39" s="31" t="str">
        <f t="shared" si="0"/>
        <v/>
      </c>
      <c r="H39" s="78"/>
      <c r="I39" s="79"/>
      <c r="J39" s="11"/>
      <c r="K39" s="11"/>
    </row>
    <row r="40" spans="2:11">
      <c r="B40" s="101"/>
      <c r="C40" s="81">
        <v>13</v>
      </c>
      <c r="D40" s="82"/>
      <c r="E40" s="48"/>
      <c r="F40" s="30"/>
      <c r="G40" s="31" t="str">
        <f t="shared" si="0"/>
        <v/>
      </c>
      <c r="H40" s="78"/>
      <c r="I40" s="79"/>
      <c r="J40" s="11"/>
      <c r="K40" s="11"/>
    </row>
    <row r="41" spans="2:11">
      <c r="B41" s="101"/>
      <c r="C41" s="81">
        <v>14</v>
      </c>
      <c r="D41" s="82"/>
      <c r="E41" s="48"/>
      <c r="F41" s="30"/>
      <c r="G41" s="31" t="str">
        <f t="shared" si="0"/>
        <v/>
      </c>
      <c r="H41" s="78"/>
      <c r="I41" s="79"/>
      <c r="J41" s="11"/>
      <c r="K41" s="11"/>
    </row>
    <row r="42" spans="2:11">
      <c r="B42" s="101"/>
      <c r="C42" s="81">
        <v>15</v>
      </c>
      <c r="D42" s="82"/>
      <c r="E42" s="48"/>
      <c r="F42" s="30"/>
      <c r="G42" s="31" t="str">
        <f t="shared" si="0"/>
        <v/>
      </c>
      <c r="H42" s="78"/>
      <c r="I42" s="79"/>
      <c r="J42" s="11"/>
      <c r="K42" s="11"/>
    </row>
    <row r="43" spans="2:11">
      <c r="B43" s="101"/>
      <c r="C43" s="81">
        <v>16</v>
      </c>
      <c r="D43" s="82"/>
      <c r="E43" s="48"/>
      <c r="F43" s="30"/>
      <c r="G43" s="31" t="str">
        <f t="shared" si="0"/>
        <v/>
      </c>
      <c r="H43" s="78"/>
      <c r="I43" s="79"/>
      <c r="J43" s="11"/>
      <c r="K43" s="11"/>
    </row>
    <row r="44" spans="2:11">
      <c r="B44" s="101"/>
      <c r="C44" s="81">
        <v>17</v>
      </c>
      <c r="D44" s="82"/>
      <c r="E44" s="48"/>
      <c r="F44" s="30"/>
      <c r="G44" s="31" t="str">
        <f t="shared" si="0"/>
        <v/>
      </c>
      <c r="H44" s="78"/>
      <c r="I44" s="79"/>
      <c r="J44" s="11"/>
      <c r="K44" s="11"/>
    </row>
    <row r="45" spans="2:11">
      <c r="B45" s="101"/>
      <c r="C45" s="81">
        <v>18</v>
      </c>
      <c r="D45" s="82"/>
      <c r="E45" s="48"/>
      <c r="F45" s="30"/>
      <c r="G45" s="31" t="str">
        <f t="shared" si="0"/>
        <v/>
      </c>
      <c r="H45" s="78"/>
      <c r="I45" s="79"/>
      <c r="J45" s="11"/>
      <c r="K45" s="11"/>
    </row>
    <row r="46" spans="2:11">
      <c r="B46" s="101"/>
      <c r="C46" s="81">
        <v>19</v>
      </c>
      <c r="D46" s="82"/>
      <c r="E46" s="48"/>
      <c r="F46" s="30"/>
      <c r="G46" s="31" t="str">
        <f t="shared" si="0"/>
        <v/>
      </c>
      <c r="H46" s="78"/>
      <c r="I46" s="79"/>
      <c r="J46" s="11"/>
      <c r="K46" s="11"/>
    </row>
    <row r="47" spans="2:11">
      <c r="B47" s="101"/>
      <c r="C47" s="81">
        <v>20</v>
      </c>
      <c r="D47" s="82"/>
      <c r="E47" s="48"/>
      <c r="F47" s="30"/>
      <c r="G47" s="31" t="str">
        <f t="shared" si="0"/>
        <v/>
      </c>
      <c r="H47" s="78"/>
      <c r="I47" s="79"/>
      <c r="J47" s="11"/>
      <c r="K47" s="11"/>
    </row>
    <row r="48" spans="2:11">
      <c r="B48" s="101"/>
      <c r="C48" s="83">
        <v>21</v>
      </c>
      <c r="D48" s="84"/>
      <c r="E48" s="49"/>
      <c r="F48" s="32"/>
      <c r="G48" s="33" t="str">
        <f t="shared" si="0"/>
        <v/>
      </c>
      <c r="H48" s="107"/>
      <c r="I48" s="108"/>
      <c r="J48" s="11"/>
      <c r="K48" s="11"/>
    </row>
    <row r="49" spans="2:11" ht="5.0999999999999996" customHeight="1">
      <c r="B49" s="101"/>
      <c r="C49" s="18"/>
      <c r="E49" s="9"/>
      <c r="F49" s="9"/>
      <c r="G49" s="9"/>
      <c r="H49" s="22"/>
      <c r="I49" s="11"/>
      <c r="J49" s="11"/>
      <c r="K49" s="11"/>
    </row>
    <row r="50" spans="2:11">
      <c r="B50" s="101"/>
      <c r="C50" s="18"/>
      <c r="D50" s="5"/>
      <c r="E50" s="34" t="s">
        <v>17</v>
      </c>
      <c r="F50" s="35">
        <f>SUMIF(H28:H48,"Fixed Asset",F28:F48)</f>
        <v>347000</v>
      </c>
      <c r="G50" s="36">
        <f>IF(ISERROR(F50/$F$54),"",(F50/$F$54))</f>
        <v>0.89073253124622975</v>
      </c>
      <c r="H50" s="3"/>
      <c r="I50" s="11"/>
      <c r="J50" s="11"/>
      <c r="K50" s="11"/>
    </row>
    <row r="51" spans="2:11">
      <c r="B51" s="101"/>
      <c r="C51" s="18"/>
      <c r="D51" s="27"/>
      <c r="E51" s="37" t="s">
        <v>18</v>
      </c>
      <c r="F51" s="38">
        <f>SUMIF(H28:H48,"Operating Expense",F28:F48)</f>
        <v>22567</v>
      </c>
      <c r="G51" s="39">
        <f t="shared" ref="G51:G52" si="1">IF(ISERROR(F51/$F$54),"",(F51/$F$54))</f>
        <v>5.7928417961480308E-2</v>
      </c>
      <c r="H51" s="3"/>
      <c r="I51" s="11"/>
      <c r="J51" s="11"/>
      <c r="K51" s="11"/>
    </row>
    <row r="52" spans="2:11">
      <c r="B52" s="101"/>
      <c r="C52" s="18"/>
      <c r="D52" s="27"/>
      <c r="E52" s="37" t="s">
        <v>19</v>
      </c>
      <c r="F52" s="38">
        <f>SUMIF(H28:H48,"Initial Inventory",F28:F48)</f>
        <v>20000</v>
      </c>
      <c r="G52" s="39">
        <f t="shared" si="1"/>
        <v>5.1339050792289904E-2</v>
      </c>
      <c r="H52" s="3"/>
      <c r="I52" s="11"/>
      <c r="J52" s="11"/>
      <c r="K52" s="11"/>
    </row>
    <row r="53" spans="2:11" ht="5.0999999999999996" customHeight="1">
      <c r="B53" s="101"/>
      <c r="C53" s="18"/>
      <c r="D53" s="27"/>
      <c r="H53" s="3"/>
      <c r="I53" s="11"/>
      <c r="J53" s="11"/>
      <c r="K53" s="11"/>
    </row>
    <row r="54" spans="2:11">
      <c r="B54" s="101"/>
      <c r="C54" s="18"/>
      <c r="D54" s="27"/>
      <c r="E54" s="40" t="str">
        <f>+CONCATENATE("Total Funds Required for ",H23)</f>
        <v>Total Funds Required for Purchase of New Business</v>
      </c>
      <c r="F54" s="45">
        <f>SUM(F28:F48)</f>
        <v>389567</v>
      </c>
      <c r="G54" s="46">
        <f>SUM(G50:G52)</f>
        <v>1</v>
      </c>
      <c r="H54" s="3"/>
      <c r="I54" s="50"/>
      <c r="J54" s="11"/>
      <c r="K54" s="11"/>
    </row>
    <row r="55" spans="2:11" ht="5.0999999999999996" customHeight="1">
      <c r="B55" s="101"/>
      <c r="I55" s="11"/>
      <c r="J55" s="11"/>
      <c r="K55" s="11"/>
    </row>
    <row r="56" spans="2:11">
      <c r="B56" s="101"/>
      <c r="C56" s="18"/>
      <c r="D56" s="5"/>
      <c r="E56" s="40" t="s">
        <v>16</v>
      </c>
      <c r="F56" s="44">
        <v>266000</v>
      </c>
      <c r="H56" s="3"/>
      <c r="I56" s="11"/>
      <c r="J56" s="11"/>
      <c r="K56" s="11"/>
    </row>
    <row r="57" spans="2:11" ht="5.0999999999999996" customHeight="1">
      <c r="B57" s="101"/>
      <c r="C57" s="18"/>
      <c r="I57" s="11"/>
      <c r="J57" s="11"/>
      <c r="K57" s="11"/>
    </row>
    <row r="58" spans="2:11">
      <c r="B58" s="102"/>
      <c r="C58" s="18"/>
      <c r="D58" s="5"/>
      <c r="E58" s="40" t="str">
        <f>+CONCATENATE("Funding Required for ",H23)</f>
        <v>Funding Required for Purchase of New Business</v>
      </c>
      <c r="F58" s="41">
        <f>IF(ISERROR(F54-F56),"",(F54-F56))</f>
        <v>123567</v>
      </c>
      <c r="H58" s="3"/>
      <c r="I58" s="11"/>
      <c r="J58" s="11"/>
      <c r="K58" s="11"/>
    </row>
    <row r="59" spans="2:11">
      <c r="B59" s="1"/>
      <c r="C59" s="1"/>
      <c r="D59" s="1"/>
      <c r="E59" s="4"/>
      <c r="F59" s="1"/>
      <c r="G59" s="2"/>
      <c r="H59" s="2"/>
      <c r="I59" s="1"/>
      <c r="J59" s="1"/>
      <c r="K59" s="1"/>
    </row>
    <row r="60" spans="2:11" ht="5.0999999999999996" customHeight="1">
      <c r="B60" s="72"/>
      <c r="C60" s="72"/>
      <c r="D60" s="72"/>
      <c r="E60" s="73"/>
      <c r="F60" s="72"/>
      <c r="G60" s="72"/>
      <c r="H60" s="72"/>
      <c r="I60" s="72"/>
      <c r="J60" s="72"/>
      <c r="K60" s="72"/>
    </row>
    <row r="62" spans="2:11" ht="12.75" customHeight="1"/>
    <row r="63" spans="2:11" ht="12.75" customHeight="1"/>
    <row r="64" spans="2:11" ht="12.75" customHeight="1"/>
    <row r="67" ht="5.0999999999999996" customHeight="1"/>
    <row r="89" ht="5.0999999999999996" customHeight="1"/>
    <row r="93" ht="5.0999999999999996" customHeight="1"/>
    <row r="95" ht="5.0999999999999996" customHeight="1"/>
    <row r="97" ht="5.0999999999999996" customHeight="1"/>
  </sheetData>
  <sheetProtection password="AFFB" sheet="1" objects="1" scenarios="1" selectLockedCells="1"/>
  <mergeCells count="54">
    <mergeCell ref="H23:K23"/>
    <mergeCell ref="C28:D28"/>
    <mergeCell ref="C29:D29"/>
    <mergeCell ref="H26:I26"/>
    <mergeCell ref="E25:I25"/>
    <mergeCell ref="B25:B58"/>
    <mergeCell ref="H38:I38"/>
    <mergeCell ref="H27:I27"/>
    <mergeCell ref="H28:I28"/>
    <mergeCell ref="H29:I29"/>
    <mergeCell ref="H30:I30"/>
    <mergeCell ref="H31:I31"/>
    <mergeCell ref="H32:I32"/>
    <mergeCell ref="H33:I33"/>
    <mergeCell ref="H34:I34"/>
    <mergeCell ref="H35:I35"/>
    <mergeCell ref="H36:I36"/>
    <mergeCell ref="H45:I45"/>
    <mergeCell ref="H46:I46"/>
    <mergeCell ref="H47:I47"/>
    <mergeCell ref="H48:I48"/>
    <mergeCell ref="B6:K10"/>
    <mergeCell ref="B4:K4"/>
    <mergeCell ref="B13:K13"/>
    <mergeCell ref="H22:K22"/>
    <mergeCell ref="B20:K20"/>
    <mergeCell ref="B15:K18"/>
    <mergeCell ref="C48:D48"/>
    <mergeCell ref="C45:D45"/>
    <mergeCell ref="C36:D36"/>
    <mergeCell ref="C37:D37"/>
    <mergeCell ref="C42:D42"/>
    <mergeCell ref="C43:D43"/>
    <mergeCell ref="C44:D44"/>
    <mergeCell ref="C38:D38"/>
    <mergeCell ref="C39:D39"/>
    <mergeCell ref="C40:D40"/>
    <mergeCell ref="C41:D41"/>
    <mergeCell ref="H39:I39"/>
    <mergeCell ref="H37:I37"/>
    <mergeCell ref="B2:K2"/>
    <mergeCell ref="C46:D46"/>
    <mergeCell ref="C47:D47"/>
    <mergeCell ref="C35:D35"/>
    <mergeCell ref="C30:D30"/>
    <mergeCell ref="C31:D31"/>
    <mergeCell ref="C32:D32"/>
    <mergeCell ref="C33:D33"/>
    <mergeCell ref="C34:D34"/>
    <mergeCell ref="H43:I43"/>
    <mergeCell ref="H44:I44"/>
    <mergeCell ref="H40:I40"/>
    <mergeCell ref="H41:I41"/>
    <mergeCell ref="H42:I42"/>
  </mergeCells>
  <phoneticPr fontId="1" type="noConversion"/>
  <conditionalFormatting sqref="H28:I48">
    <cfRule type="expression" dxfId="0" priority="3" stopIfTrue="1">
      <formula>AND(F28&lt;&gt;"",H28="")</formula>
    </cfRule>
  </conditionalFormatting>
  <dataValidations xWindow="740" yWindow="661" count="6">
    <dataValidation type="custom" showInputMessage="1" showErrorMessage="1" sqref="E58:F58 E54:G54 E50:G52 F27 G27:G48">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Enter Company Name" prompt="Please enter the name of your company.  Our template will use this input from you to create the final output that you will need in your business plan." sqref="H22:K22">
      <formula1>$J$11="Yes"</formula1>
    </dataValidation>
    <dataValidation type="list" allowBlank="1" showInputMessage="1" showErrorMessage="1" sqref="J11">
      <formula1>"Yes,No"</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sqref="E56">
      <formula1>$J$11="Yes"</formula1>
    </dataValidation>
    <dataValidation type="list" showInputMessage="1" showErrorMessage="1" errorTitle="Legal Disclaimer &amp; Copyright" error="You have failed to select &quot;Yes&quot; in our Legal Disclaimer &amp; Copyright Information section at the begining of this template." promptTitle="Project Type Input" prompt="Please use the drop down list to select the nature of your project from Starting a new business, purchase of an existing busienss and Existing business needs.  Our template will use your input to create the appropriate header in the final output." sqref="H23:K23">
      <formula1>"Startup of New Business,Purchase of New Business,Existing Business Needs"</formula1>
    </dataValidation>
    <dataValidation type="custom" showInputMessage="1" showErrorMessage="1" sqref="E28:F48 H28:I48 F56">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8"/>
  <sheetViews>
    <sheetView showGridLines="0" showRowColHeaders="0" zoomScaleNormal="100" workbookViewId="0">
      <selection activeCell="B4" sqref="B4:I9"/>
    </sheetView>
  </sheetViews>
  <sheetFormatPr defaultRowHeight="12.75"/>
  <cols>
    <col min="1" max="1" width="26.28515625" style="6" customWidth="1"/>
    <col min="2" max="2" width="11.5703125" style="6" customWidth="1"/>
    <col min="3" max="3" width="13.140625" style="6" customWidth="1"/>
    <col min="4" max="4" width="3.7109375" style="6" customWidth="1"/>
    <col min="5" max="5" width="41.42578125" style="6" customWidth="1"/>
    <col min="6" max="7" width="13.28515625" style="6" customWidth="1"/>
    <col min="8" max="8" width="3.7109375" style="6" customWidth="1"/>
    <col min="9" max="9" width="27.42578125" style="6" customWidth="1"/>
    <col min="10" max="16384" width="9.140625" style="6"/>
  </cols>
  <sheetData>
    <row r="1" spans="2:9" ht="20.100000000000001" customHeight="1"/>
    <row r="2" spans="2:9">
      <c r="B2" s="80" t="s">
        <v>4</v>
      </c>
      <c r="C2" s="80"/>
      <c r="D2" s="80"/>
      <c r="E2" s="80"/>
      <c r="F2" s="80"/>
      <c r="G2" s="80"/>
      <c r="H2" s="80"/>
      <c r="I2" s="80"/>
    </row>
    <row r="3" spans="2:9" ht="5.0999999999999996" customHeight="1">
      <c r="E3" s="7"/>
    </row>
    <row r="4" spans="2:9">
      <c r="B4" s="115" t="s">
        <v>34</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51"/>
      <c r="E11" s="52"/>
      <c r="F11" s="52"/>
      <c r="G11" s="52"/>
      <c r="H11" s="53"/>
    </row>
    <row r="12" spans="2:9">
      <c r="D12" s="54"/>
      <c r="E12" s="124" t="str">
        <f>+IF(Input!H22="","",PROPER(Input!H22))</f>
        <v>Your Business Name</v>
      </c>
      <c r="F12" s="125"/>
      <c r="G12" s="126"/>
      <c r="H12" s="55"/>
    </row>
    <row r="13" spans="2:9">
      <c r="D13" s="54"/>
      <c r="E13" s="127" t="str">
        <f>+CONCATENATE("Estimate of Funds required for ",Input!H23)</f>
        <v>Estimate of Funds required for Purchase of New Business</v>
      </c>
      <c r="F13" s="128"/>
      <c r="G13" s="129"/>
      <c r="H13" s="55"/>
    </row>
    <row r="14" spans="2:9">
      <c r="D14" s="54"/>
      <c r="E14" s="59" t="str">
        <f>+Input!E27</f>
        <v>Description of Cost</v>
      </c>
      <c r="F14" s="60" t="str">
        <f>+Input!F27</f>
        <v>Amount</v>
      </c>
      <c r="G14" s="61" t="str">
        <f>+Input!G27</f>
        <v>% of total</v>
      </c>
      <c r="H14" s="55"/>
    </row>
    <row r="15" spans="2:9" ht="5.0999999999999996" customHeight="1">
      <c r="D15" s="54"/>
      <c r="E15" s="62"/>
      <c r="F15" s="19"/>
      <c r="G15" s="63"/>
      <c r="H15" s="55"/>
    </row>
    <row r="16" spans="2:9">
      <c r="D16" s="54"/>
      <c r="E16" s="64" t="str">
        <f>+IF(Input!E28&lt;&gt;"",Input!E28,"")</f>
        <v>Capital Improvements to Location</v>
      </c>
      <c r="F16" s="23">
        <f>+IF(Input!F28&lt;&gt;"",Input!F28,"")</f>
        <v>200000</v>
      </c>
      <c r="G16" s="65">
        <f>+IF(Input!G28&lt;&gt;"",Input!G28,"")</f>
        <v>0.57636887608069165</v>
      </c>
      <c r="H16" s="55"/>
    </row>
    <row r="17" spans="4:8">
      <c r="D17" s="54"/>
      <c r="E17" s="66" t="str">
        <f>+IF(Input!E29&lt;&gt;"",Input!E29,"")</f>
        <v>Bank Charges &amp; Fees</v>
      </c>
      <c r="F17" s="20">
        <f>+IF(Input!F29&lt;&gt;"",Input!F29,"")</f>
        <v>4077</v>
      </c>
      <c r="G17" s="67">
        <f>+IF(Input!G29&lt;&gt;"",Input!G29,"")</f>
        <v>1.1749279538904899E-2</v>
      </c>
      <c r="H17" s="55"/>
    </row>
    <row r="18" spans="4:8">
      <c r="D18" s="54"/>
      <c r="E18" s="64" t="str">
        <f>+IF(Input!E30&lt;&gt;"",Input!E30,"")</f>
        <v>Business &amp; Liability Insurance</v>
      </c>
      <c r="F18" s="23">
        <f>+IF(Input!F30&lt;&gt;"",Input!F30,"")</f>
        <v>14559</v>
      </c>
      <c r="G18" s="65">
        <f>+IF(Input!G30&lt;&gt;"",Input!G30,"")</f>
        <v>4.195677233429395E-2</v>
      </c>
      <c r="H18" s="55"/>
    </row>
    <row r="19" spans="4:8">
      <c r="D19" s="54"/>
      <c r="E19" s="66" t="str">
        <f>+IF(Input!E31&lt;&gt;"",Input!E31,"")</f>
        <v>Misc. Expenses</v>
      </c>
      <c r="F19" s="20">
        <f>+IF(Input!F31&lt;&gt;"",Input!F31,"")</f>
        <v>3931</v>
      </c>
      <c r="G19" s="67">
        <f>+IF(Input!G31&lt;&gt;"",Input!G31,"")</f>
        <v>1.1328530259365994E-2</v>
      </c>
      <c r="H19" s="55"/>
    </row>
    <row r="20" spans="4:8">
      <c r="D20" s="54"/>
      <c r="E20" s="64" t="str">
        <f>+IF(Input!E32&lt;&gt;"",Input!E32,"")</f>
        <v>Furniture &amp; Fixtures</v>
      </c>
      <c r="F20" s="23">
        <f>+IF(Input!F32&lt;&gt;"",Input!F32,"")</f>
        <v>58000</v>
      </c>
      <c r="G20" s="65">
        <f>+IF(Input!G32&lt;&gt;"",Input!G32,"")</f>
        <v>0.16714697406340057</v>
      </c>
      <c r="H20" s="55"/>
    </row>
    <row r="21" spans="4:8">
      <c r="D21" s="54"/>
      <c r="E21" s="66" t="str">
        <f>+IF(Input!E33&lt;&gt;"",Input!E33,"")</f>
        <v>Tools</v>
      </c>
      <c r="F21" s="20">
        <f>+IF(Input!F33&lt;&gt;"",Input!F33,"")</f>
        <v>850</v>
      </c>
      <c r="G21" s="67">
        <f>+IF(Input!G33&lt;&gt;"",Input!G33,"")</f>
        <v>2.4495677233429395E-3</v>
      </c>
      <c r="H21" s="55"/>
    </row>
    <row r="22" spans="4:8">
      <c r="D22" s="54"/>
      <c r="E22" s="64" t="str">
        <f>+IF(Input!E34&lt;&gt;"",Input!E34,"")</f>
        <v>Cook Line</v>
      </c>
      <c r="F22" s="23">
        <f>+IF(Input!F34&lt;&gt;"",Input!F34,"")</f>
        <v>33150</v>
      </c>
      <c r="G22" s="65">
        <f>+IF(Input!G34&lt;&gt;"",Input!G34,"")</f>
        <v>9.5533141210374636E-2</v>
      </c>
      <c r="H22" s="55"/>
    </row>
    <row r="23" spans="4:8">
      <c r="D23" s="54"/>
      <c r="E23" s="66" t="str">
        <f>+IF(Input!E35&lt;&gt;"",Input!E35,"")</f>
        <v>Fryer</v>
      </c>
      <c r="F23" s="20">
        <f>+IF(Input!F35&lt;&gt;"",Input!F35,"")</f>
        <v>35000</v>
      </c>
      <c r="G23" s="67">
        <f>+IF(Input!G35&lt;&gt;"",Input!G35,"")</f>
        <v>0.10086455331412104</v>
      </c>
      <c r="H23" s="55"/>
    </row>
    <row r="24" spans="4:8">
      <c r="D24" s="54"/>
      <c r="E24" s="64" t="str">
        <f>+IF(Input!E36&lt;&gt;"",Input!E36,"")</f>
        <v>Walk In Cooler</v>
      </c>
      <c r="F24" s="23">
        <f>+IF(Input!F36&lt;&gt;"",Input!F36,"")</f>
        <v>20000</v>
      </c>
      <c r="G24" s="65">
        <f>+IF(Input!G36&lt;&gt;"",Input!G36,"")</f>
        <v>5.7636887608069162E-2</v>
      </c>
      <c r="H24" s="55"/>
    </row>
    <row r="25" spans="4:8">
      <c r="D25" s="54"/>
      <c r="E25" s="66" t="str">
        <f>+IF(Input!E37&lt;&gt;"",Input!E37,"")</f>
        <v>Inventory</v>
      </c>
      <c r="F25" s="20">
        <f>+IF(Input!F37&lt;&gt;"",Input!F37,"")</f>
        <v>20000</v>
      </c>
      <c r="G25" s="67">
        <f>+IF(Input!G37&lt;&gt;"",Input!G37,"")</f>
        <v>5.7636887608069162E-2</v>
      </c>
      <c r="H25" s="55"/>
    </row>
    <row r="26" spans="4:8">
      <c r="D26" s="54"/>
      <c r="E26" s="64" t="str">
        <f>+IF(Input!E38&lt;&gt;"",Input!E38,"")</f>
        <v/>
      </c>
      <c r="F26" s="23" t="str">
        <f>+IF(Input!F38&lt;&gt;"",Input!F38,"")</f>
        <v/>
      </c>
      <c r="G26" s="65" t="str">
        <f>+IF(Input!G38&lt;&gt;"",Input!G38,"")</f>
        <v/>
      </c>
      <c r="H26" s="55"/>
    </row>
    <row r="27" spans="4:8">
      <c r="D27" s="54"/>
      <c r="E27" s="66" t="str">
        <f>+IF(Input!E39&lt;&gt;"",Input!E39,"")</f>
        <v/>
      </c>
      <c r="F27" s="20" t="str">
        <f>+IF(Input!F39&lt;&gt;"",Input!F39,"")</f>
        <v/>
      </c>
      <c r="G27" s="67" t="str">
        <f>+IF(Input!G39&lt;&gt;"",Input!G39,"")</f>
        <v/>
      </c>
      <c r="H27" s="55"/>
    </row>
    <row r="28" spans="4:8">
      <c r="D28" s="54"/>
      <c r="E28" s="64" t="str">
        <f>+IF(Input!E40&lt;&gt;"",Input!E40,"")</f>
        <v/>
      </c>
      <c r="F28" s="23" t="str">
        <f>+IF(Input!F40&lt;&gt;"",Input!F40,"")</f>
        <v/>
      </c>
      <c r="G28" s="65" t="str">
        <f>+IF(Input!G40&lt;&gt;"",Input!G40,"")</f>
        <v/>
      </c>
      <c r="H28" s="55"/>
    </row>
    <row r="29" spans="4:8">
      <c r="D29" s="54"/>
      <c r="E29" s="66" t="str">
        <f>+IF(Input!E41&lt;&gt;"",Input!E41,"")</f>
        <v/>
      </c>
      <c r="F29" s="20" t="str">
        <f>+IF(Input!F41&lt;&gt;"",Input!F41,"")</f>
        <v/>
      </c>
      <c r="G29" s="67" t="str">
        <f>+IF(Input!G41&lt;&gt;"",Input!G41,"")</f>
        <v/>
      </c>
      <c r="H29" s="55"/>
    </row>
    <row r="30" spans="4:8">
      <c r="D30" s="54"/>
      <c r="E30" s="64" t="str">
        <f>+IF(Input!E42&lt;&gt;"",Input!E42,"")</f>
        <v/>
      </c>
      <c r="F30" s="23" t="str">
        <f>+IF(Input!F42&lt;&gt;"",Input!F42,"")</f>
        <v/>
      </c>
      <c r="G30" s="65" t="str">
        <f>+IF(Input!G42&lt;&gt;"",Input!G42,"")</f>
        <v/>
      </c>
      <c r="H30" s="55"/>
    </row>
    <row r="31" spans="4:8">
      <c r="D31" s="54"/>
      <c r="E31" s="66" t="str">
        <f>+IF(Input!E43&lt;&gt;"",Input!E43,"")</f>
        <v/>
      </c>
      <c r="F31" s="20" t="str">
        <f>+IF(Input!F43&lt;&gt;"",Input!F43,"")</f>
        <v/>
      </c>
      <c r="G31" s="67" t="str">
        <f>+IF(Input!G43&lt;&gt;"",Input!G43,"")</f>
        <v/>
      </c>
      <c r="H31" s="55"/>
    </row>
    <row r="32" spans="4:8">
      <c r="D32" s="54"/>
      <c r="E32" s="64" t="str">
        <f>+IF(Input!E44&lt;&gt;"",Input!E44,"")</f>
        <v/>
      </c>
      <c r="F32" s="23" t="str">
        <f>+IF(Input!F44&lt;&gt;"",Input!F44,"")</f>
        <v/>
      </c>
      <c r="G32" s="65" t="str">
        <f>+IF(Input!G44&lt;&gt;"",Input!G44,"")</f>
        <v/>
      </c>
      <c r="H32" s="55"/>
    </row>
    <row r="33" spans="4:8">
      <c r="D33" s="54"/>
      <c r="E33" s="66" t="str">
        <f>+IF(Input!E45&lt;&gt;"",Input!E45,"")</f>
        <v/>
      </c>
      <c r="F33" s="20" t="str">
        <f>+IF(Input!F45&lt;&gt;"",Input!F45,"")</f>
        <v/>
      </c>
      <c r="G33" s="67" t="str">
        <f>+IF(Input!G45&lt;&gt;"",Input!G45,"")</f>
        <v/>
      </c>
      <c r="H33" s="55"/>
    </row>
    <row r="34" spans="4:8">
      <c r="D34" s="54"/>
      <c r="E34" s="64" t="str">
        <f>+IF(Input!E46&lt;&gt;"",Input!E46,"")</f>
        <v/>
      </c>
      <c r="F34" s="23" t="str">
        <f>+IF(Input!F46&lt;&gt;"",Input!F46,"")</f>
        <v/>
      </c>
      <c r="G34" s="65" t="str">
        <f>+IF(Input!G46&lt;&gt;"",Input!G46,"")</f>
        <v/>
      </c>
      <c r="H34" s="55"/>
    </row>
    <row r="35" spans="4:8">
      <c r="D35" s="54"/>
      <c r="E35" s="66" t="str">
        <f>+IF(Input!E47&lt;&gt;"",Input!E47,"")</f>
        <v/>
      </c>
      <c r="F35" s="20" t="str">
        <f>+IF(Input!F47&lt;&gt;"",Input!F47,"")</f>
        <v/>
      </c>
      <c r="G35" s="67" t="str">
        <f>+IF(Input!G47&lt;&gt;"",Input!G47,"")</f>
        <v/>
      </c>
      <c r="H35" s="55"/>
    </row>
    <row r="36" spans="4:8">
      <c r="D36" s="54"/>
      <c r="E36" s="64" t="str">
        <f>+IF(Input!E48&lt;&gt;"",Input!E48,"")</f>
        <v/>
      </c>
      <c r="F36" s="23" t="str">
        <f>+IF(Input!F48&lt;&gt;"",Input!F48,"")</f>
        <v/>
      </c>
      <c r="G36" s="65" t="str">
        <f>+IF(Input!G48&lt;&gt;"",Input!G48,"")</f>
        <v/>
      </c>
      <c r="H36" s="55"/>
    </row>
    <row r="37" spans="4:8" ht="5.0999999999999996" customHeight="1">
      <c r="D37" s="54"/>
      <c r="E37" s="62"/>
      <c r="F37" s="26"/>
      <c r="G37" s="63"/>
      <c r="H37" s="55"/>
    </row>
    <row r="38" spans="4:8">
      <c r="D38" s="54"/>
      <c r="E38" s="68" t="str">
        <f>+IF(Input!E50&lt;&gt;"",Input!E50,"")</f>
        <v>Total Estimated Fixed Asset Purchase cost</v>
      </c>
      <c r="F38" s="24">
        <f>+IF(Input!F50&lt;&gt;"",Input!F50,"")</f>
        <v>347000</v>
      </c>
      <c r="G38" s="69">
        <f>+IF(Input!G50&lt;&gt;"",Input!G50,"")</f>
        <v>0.89073253124622975</v>
      </c>
      <c r="H38" s="55"/>
    </row>
    <row r="39" spans="4:8">
      <c r="D39" s="54"/>
      <c r="E39" s="68" t="str">
        <f>+IF(Input!E51&lt;&gt;"",Input!E51,"")</f>
        <v>Total Estimated Operating Expenses</v>
      </c>
      <c r="F39" s="24">
        <f>+IF(Input!F51&lt;&gt;"",Input!F51,"")</f>
        <v>22567</v>
      </c>
      <c r="G39" s="69">
        <f>+IF(Input!G51&lt;&gt;"",Input!G51,"")</f>
        <v>5.7928417961480308E-2</v>
      </c>
      <c r="H39" s="55"/>
    </row>
    <row r="40" spans="4:8">
      <c r="D40" s="54"/>
      <c r="E40" s="68" t="str">
        <f>+IF(Input!E52&lt;&gt;"",Input!E52,"")</f>
        <v>Total Estimated Initial Inventory</v>
      </c>
      <c r="F40" s="24">
        <f>+IF(Input!F52&lt;&gt;"",Input!F52,"")</f>
        <v>20000</v>
      </c>
      <c r="G40" s="69">
        <f>+IF(Input!G52&lt;&gt;"",Input!G52,"")</f>
        <v>5.1339050792289904E-2</v>
      </c>
      <c r="H40" s="55"/>
    </row>
    <row r="41" spans="4:8" ht="5.0999999999999996" customHeight="1">
      <c r="D41" s="54"/>
      <c r="E41" s="62"/>
      <c r="F41" s="19"/>
      <c r="G41" s="63"/>
      <c r="H41" s="55"/>
    </row>
    <row r="42" spans="4:8">
      <c r="D42" s="54"/>
      <c r="E42" s="68" t="str">
        <f>+IF(Input!E54&lt;&gt;"",Input!E54,"")</f>
        <v>Total Funds Required for Purchase of New Business</v>
      </c>
      <c r="F42" s="24">
        <f>+IF(Input!F54&lt;&gt;"",Input!F54,"")</f>
        <v>389567</v>
      </c>
      <c r="G42" s="69">
        <f>+IF(Input!G54&lt;&gt;"",Input!G54,"")</f>
        <v>1</v>
      </c>
      <c r="H42" s="55"/>
    </row>
    <row r="43" spans="4:8" ht="5.0999999999999996" customHeight="1">
      <c r="D43" s="54"/>
      <c r="E43" s="62"/>
      <c r="F43" s="26"/>
      <c r="G43" s="63"/>
      <c r="H43" s="55"/>
    </row>
    <row r="44" spans="4:8">
      <c r="D44" s="54"/>
      <c r="E44" s="64" t="str">
        <f>+IF(Input!E56&lt;&gt;"",Input!E56,"")</f>
        <v>Cash from Partners / Owners</v>
      </c>
      <c r="F44" s="23">
        <f>+IF(Input!F56&lt;&gt;"",Input!F56,"")</f>
        <v>266000</v>
      </c>
      <c r="G44" s="70"/>
      <c r="H44" s="55"/>
    </row>
    <row r="45" spans="4:8" ht="5.0999999999999996" customHeight="1">
      <c r="D45" s="54"/>
      <c r="E45" s="62"/>
      <c r="F45" s="26"/>
      <c r="G45" s="70"/>
      <c r="H45" s="55"/>
    </row>
    <row r="46" spans="4:8">
      <c r="D46" s="54"/>
      <c r="E46" s="71" t="str">
        <f>+IF(Input!E58&lt;&gt;"",Input!E58,"")</f>
        <v>Funding Required for Purchase of New Business</v>
      </c>
      <c r="F46" s="25">
        <f>+IF(Input!F58&lt;&gt;"",Input!F58,"")</f>
        <v>123567</v>
      </c>
      <c r="G46" s="70"/>
      <c r="H46" s="55"/>
    </row>
    <row r="47" spans="4:8" ht="13.5">
      <c r="D47" s="54"/>
      <c r="E47" s="130" t="s">
        <v>3</v>
      </c>
      <c r="F47" s="131"/>
      <c r="G47" s="132"/>
      <c r="H47" s="55"/>
    </row>
    <row r="48" spans="4:8">
      <c r="D48" s="56"/>
      <c r="E48" s="57"/>
      <c r="F48" s="57"/>
      <c r="G48" s="57"/>
      <c r="H48" s="58"/>
    </row>
  </sheetData>
  <sheetProtection password="AFFB" sheet="1" objects="1" scenarios="1"/>
  <mergeCells count="5">
    <mergeCell ref="B2:I2"/>
    <mergeCell ref="B4:I9"/>
    <mergeCell ref="E12:G12"/>
    <mergeCell ref="E13:G13"/>
    <mergeCell ref="E47:G47"/>
  </mergeCells>
  <phoneticPr fontId="1" type="noConversion"/>
  <hyperlinks>
    <hyperlink ref="E4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2012-12-22T01:21:21Z</dcterms:modified>
</cp:coreProperties>
</file>