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05" yWindow="13500" windowWidth="19170" windowHeight="14760"/>
  </bookViews>
  <sheets>
    <sheet name="Input" sheetId="1" r:id="rId1"/>
    <sheet name="Output" sheetId="2" r:id="rId2"/>
  </sheets>
  <externalReferences>
    <externalReference r:id="rId3"/>
  </externalReferences>
  <definedNames>
    <definedName name="BusinessOwned">OFFSET(Input!$G$28,0,0,COUNTA(Input!$G:$G)-1,-1)</definedName>
    <definedName name="OwnerName">OFFSET(Input!$F$28,0,0,COUNTA(Input!$F:$F)-1,1)</definedName>
    <definedName name="RANGE1">OFFSET([1]Input!$F$32,0,0,COUNTA([1]Input!$F$1:$F$65536)-2,1)</definedName>
    <definedName name="RANGE2">OFFSET([1]Input!$G$32,0,0,COUNTA([1]Input!$G$1:$G$65536)-2,1)</definedName>
    <definedName name="RANGE3">OFFSET([1]Input!$H$32,0,0,COUNTA([1]Input!$H$1:$H$65536)-2,1)</definedName>
    <definedName name="RANGE4">OFFSET([1]Input!$I$32,0,0,COUNTA([1]Input!$I$1:$I$65536)-2,1)</definedName>
    <definedName name="RANGE5">OFFSET([1]Input!$J$32,0,0,COUNTA([1]Input!$J$1:$J$65536)-2,1)</definedName>
    <definedName name="RANGE6">OFFSET([1]Input!$K$32,0,0,COUNTA([1]Input!$K$1:$K$65536)-2,1)</definedName>
    <definedName name="YEAR">OFFSET([1]Input!$E$32,0,0,COUNTA([1]Input!$E$1:$E$65536)-2,1)</definedName>
  </definedNames>
  <calcPr calcId="125725" iterate="1"/>
</workbook>
</file>

<file path=xl/calcChain.xml><?xml version="1.0" encoding="utf-8"?>
<calcChain xmlns="http://schemas.openxmlformats.org/spreadsheetml/2006/main">
  <c r="E13" i="2"/>
  <c r="E12"/>
  <c r="F44"/>
  <c r="E44"/>
  <c r="E40"/>
  <c r="E39"/>
  <c r="E38"/>
  <c r="F36"/>
  <c r="E36"/>
  <c r="F35"/>
  <c r="E35"/>
  <c r="F34"/>
  <c r="E34"/>
  <c r="F33"/>
  <c r="E33"/>
  <c r="F32"/>
  <c r="E32"/>
  <c r="F31"/>
  <c r="E31"/>
  <c r="F30"/>
  <c r="E30"/>
  <c r="F29"/>
  <c r="E29"/>
  <c r="F28"/>
  <c r="E28"/>
  <c r="F27"/>
  <c r="E27"/>
  <c r="F26"/>
  <c r="E26"/>
  <c r="F25"/>
  <c r="E25"/>
  <c r="F24"/>
  <c r="E24"/>
  <c r="F23"/>
  <c r="E23"/>
  <c r="F22"/>
  <c r="E22"/>
  <c r="F21"/>
  <c r="E21"/>
  <c r="F20"/>
  <c r="E20"/>
  <c r="F19"/>
  <c r="E19"/>
  <c r="F18"/>
  <c r="E18"/>
  <c r="F17"/>
  <c r="E17"/>
  <c r="F16"/>
  <c r="E16"/>
  <c r="G14"/>
  <c r="F14"/>
  <c r="E14"/>
  <c r="F50" i="1"/>
  <c r="G48" s="1"/>
  <c r="G36" i="2" s="1"/>
  <c r="F51" i="1"/>
  <c r="F39" i="2" s="1"/>
  <c r="F52" i="1"/>
  <c r="F40" i="2" s="1"/>
  <c r="E54" i="1"/>
  <c r="E42" i="2" s="1"/>
  <c r="E58" i="1"/>
  <c r="E46" i="2" s="1"/>
  <c r="F54" i="1"/>
  <c r="F42" i="2" s="1"/>
  <c r="F38" l="1"/>
  <c r="G51" i="1"/>
  <c r="G39" i="2" s="1"/>
  <c r="G50" i="1"/>
  <c r="G38" i="2" s="1"/>
  <c r="F58" i="1"/>
  <c r="F46" i="2" s="1"/>
  <c r="G52" i="1"/>
  <c r="G40" i="2" s="1"/>
  <c r="G28" i="1"/>
  <c r="G16" i="2" s="1"/>
  <c r="G44" i="1"/>
  <c r="G32" i="2" s="1"/>
  <c r="G40" i="1"/>
  <c r="G28" i="2" s="1"/>
  <c r="G36" i="1"/>
  <c r="G24" i="2" s="1"/>
  <c r="G32" i="1"/>
  <c r="G20" i="2" s="1"/>
  <c r="G31" i="1"/>
  <c r="G19" i="2" s="1"/>
  <c r="G35" i="1"/>
  <c r="G23" i="2" s="1"/>
  <c r="G39" i="1"/>
  <c r="G27" i="2" s="1"/>
  <c r="G43" i="1"/>
  <c r="G31" i="2" s="1"/>
  <c r="G47" i="1"/>
  <c r="G35" i="2" s="1"/>
  <c r="G30" i="1"/>
  <c r="G18" i="2" s="1"/>
  <c r="G34" i="1"/>
  <c r="G22" i="2" s="1"/>
  <c r="G38" i="1"/>
  <c r="G26" i="2" s="1"/>
  <c r="G42" i="1"/>
  <c r="G30" i="2" s="1"/>
  <c r="G46" i="1"/>
  <c r="G34" i="2" s="1"/>
  <c r="G29" i="1"/>
  <c r="G17" i="2" s="1"/>
  <c r="G33" i="1"/>
  <c r="G21" i="2" s="1"/>
  <c r="G37" i="1"/>
  <c r="G25" i="2" s="1"/>
  <c r="G41" i="1"/>
  <c r="G29" i="2" s="1"/>
  <c r="G45" i="1"/>
  <c r="G33" i="2" s="1"/>
  <c r="G54" i="1" l="1"/>
  <c r="G42" i="2" s="1"/>
</calcChain>
</file>

<file path=xl/sharedStrings.xml><?xml version="1.0" encoding="utf-8"?>
<sst xmlns="http://schemas.openxmlformats.org/spreadsheetml/2006/main" count="47" uniqueCount="39">
  <si>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</si>
  <si>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</si>
  <si>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</si>
  <si>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</si>
  <si>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</si>
  <si>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</si>
  <si>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</si>
  <si>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</si>
  <si>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Start up , Acquisition or Expansion Cost Template</t>
  </si>
  <si>
    <t>Select Project Type</t>
  </si>
  <si>
    <t>% of Total Cost</t>
  </si>
  <si>
    <t>Description of Cost</t>
  </si>
  <si>
    <t>Amount</t>
  </si>
  <si>
    <t>Enter the description of the cost for each item</t>
  </si>
  <si>
    <t>% of total</t>
  </si>
  <si>
    <t>Classification</t>
  </si>
  <si>
    <t>Cash from Partners / Owners</t>
  </si>
  <si>
    <t>Total Estimated Fixed Asset Purchase cost</t>
  </si>
  <si>
    <t>Total Estimated Operating Expenses</t>
  </si>
  <si>
    <t>Total Estimated Initial Inventory</t>
  </si>
  <si>
    <t>TEMPLATE FOR STARTUP, ACQUISITION OR EXPANSION COSTS</t>
  </si>
  <si>
    <t>Capital Improvements to Location</t>
  </si>
  <si>
    <t>Bank Charges &amp; Fees</t>
  </si>
  <si>
    <t>Misc. Expenses</t>
  </si>
  <si>
    <t>Furniture &amp; Fixtures</t>
  </si>
  <si>
    <t>Tools</t>
  </si>
  <si>
    <t>Cook Line</t>
  </si>
  <si>
    <t>Fryer</t>
  </si>
  <si>
    <t>Walk In Cooler</t>
  </si>
  <si>
    <t>Operating Expense</t>
  </si>
  <si>
    <t>Fixed Asset</t>
  </si>
  <si>
    <t>Inventory</t>
  </si>
  <si>
    <t>Initial Inventory</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</si>
  <si>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</si>
  <si>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</si>
  <si>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Business &amp; Liability Insurance</t>
  </si>
  <si>
    <t>Purchase of New Business</t>
  </si>
  <si>
    <t>Note:
This template has been provided to give the business owner the ability to communicate to the reader just how much money they will be needing towards the startup, purchase or expansion of their business.  
For more information on how and what to fill in the section, visit the business plan questionnaire section of the industry plan.
Some sample data has been entered for illustration purposes.</t>
  </si>
  <si>
    <t>Your Business Name</t>
  </si>
</sst>
</file>

<file path=xl/styles.xml><?xml version="1.0" encoding="utf-8"?>
<styleSheet xmlns="http://schemas.openxmlformats.org/spreadsheetml/2006/main">
  <numFmts count="2">
    <numFmt numFmtId="164" formatCode="&quot;$&quot;#,##0"/>
    <numFmt numFmtId="165"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9"/>
      <color indexed="9"/>
      <name val="Times New Roman"/>
      <family val="1"/>
    </font>
    <font>
      <b/>
      <sz val="10"/>
      <color theme="0"/>
      <name val="Times New Roman"/>
      <family val="1"/>
    </font>
    <font>
      <b/>
      <sz val="10"/>
      <color theme="1"/>
      <name val="Times New Roman"/>
      <family val="1"/>
    </font>
    <font>
      <sz val="10"/>
      <color theme="1"/>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12"/>
        <bgColor indexed="64"/>
      </patternFill>
    </fill>
    <fill>
      <patternFill patternType="solid">
        <fgColor indexed="26"/>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24994659260841701"/>
        <bgColor indexed="64"/>
      </patternFill>
    </fill>
  </fills>
  <borders count="73">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56"/>
      </left>
      <right style="thin">
        <color indexed="56"/>
      </right>
      <top style="thin">
        <color indexed="56"/>
      </top>
      <bottom style="thin">
        <color indexed="56"/>
      </bottom>
      <diagonal/>
    </border>
    <border>
      <left style="thin">
        <color indexed="22"/>
      </left>
      <right style="thin">
        <color indexed="56"/>
      </right>
      <top style="thin">
        <color indexed="56"/>
      </top>
      <bottom style="thin">
        <color indexed="56"/>
      </bottom>
      <diagonal/>
    </border>
    <border>
      <left style="thin">
        <color indexed="8"/>
      </left>
      <right style="thin">
        <color indexed="22"/>
      </right>
      <top style="thin">
        <color indexed="9"/>
      </top>
      <bottom style="thin">
        <color indexed="8"/>
      </bottom>
      <diagonal/>
    </border>
    <border>
      <left style="thin">
        <color indexed="8"/>
      </left>
      <right style="thin">
        <color indexed="18"/>
      </right>
      <top style="thin">
        <color indexed="8"/>
      </top>
      <bottom style="thin">
        <color indexed="18"/>
      </bottom>
      <diagonal/>
    </border>
    <border>
      <left style="thin">
        <color indexed="18"/>
      </left>
      <right style="thin">
        <color indexed="18"/>
      </right>
      <top style="thin">
        <color indexed="8"/>
      </top>
      <bottom style="thin">
        <color indexed="18"/>
      </bottom>
      <diagonal/>
    </border>
    <border>
      <left style="thin">
        <color indexed="8"/>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8"/>
      </left>
      <right style="thin">
        <color indexed="18"/>
      </right>
      <top style="thin">
        <color indexed="18"/>
      </top>
      <bottom style="thin">
        <color indexed="8"/>
      </bottom>
      <diagonal/>
    </border>
    <border>
      <left style="thin">
        <color indexed="18"/>
      </left>
      <right style="thin">
        <color indexed="18"/>
      </right>
      <top style="thin">
        <color indexed="18"/>
      </top>
      <bottom style="thin">
        <color indexed="8"/>
      </bottom>
      <diagonal/>
    </border>
    <border>
      <left style="thin">
        <color indexed="18"/>
      </left>
      <right style="thin">
        <color indexed="8"/>
      </right>
      <top style="thin">
        <color indexed="8"/>
      </top>
      <bottom style="thin">
        <color indexed="18"/>
      </bottom>
      <diagonal/>
    </border>
    <border>
      <left style="thin">
        <color indexed="18"/>
      </left>
      <right style="thin">
        <color indexed="8"/>
      </right>
      <top style="thin">
        <color indexed="18"/>
      </top>
      <bottom style="thin">
        <color indexed="18"/>
      </bottom>
      <diagonal/>
    </border>
    <border>
      <left style="thin">
        <color indexed="8"/>
      </left>
      <right style="thin">
        <color indexed="18"/>
      </right>
      <top style="thin">
        <color indexed="8"/>
      </top>
      <bottom style="thin">
        <color indexed="8"/>
      </bottom>
      <diagonal/>
    </border>
    <border>
      <left style="thin">
        <color indexed="18"/>
      </left>
      <right style="thin">
        <color indexed="8"/>
      </right>
      <top style="thin">
        <color indexed="8"/>
      </top>
      <bottom style="thin">
        <color indexed="8"/>
      </bottom>
      <diagonal/>
    </border>
    <border>
      <left style="thin">
        <color indexed="18"/>
      </left>
      <right style="thin">
        <color indexed="18"/>
      </right>
      <top style="thin">
        <color indexed="8"/>
      </top>
      <bottom style="thin">
        <color indexed="8"/>
      </bottom>
      <diagonal/>
    </border>
    <border>
      <left/>
      <right style="thin">
        <color indexed="8"/>
      </right>
      <top style="thin">
        <color indexed="18"/>
      </top>
      <bottom style="thin">
        <color indexed="18"/>
      </bottom>
      <diagonal/>
    </border>
    <border>
      <left/>
      <right style="thin">
        <color indexed="8"/>
      </right>
      <top style="thin">
        <color indexed="18"/>
      </top>
      <bottom style="thin">
        <color indexed="8"/>
      </bottom>
      <diagonal/>
    </border>
    <border>
      <left style="thin">
        <color indexed="18"/>
      </left>
      <right style="thin">
        <color indexed="8"/>
      </right>
      <top style="thin">
        <color indexed="18"/>
      </top>
      <bottom style="thin">
        <color indexed="8"/>
      </bottom>
      <diagonal/>
    </border>
    <border>
      <left style="thin">
        <color indexed="8"/>
      </left>
      <right/>
      <top/>
      <bottom/>
      <diagonal/>
    </border>
    <border>
      <left style="thin">
        <color indexed="8"/>
      </left>
      <right/>
      <top style="thin">
        <color indexed="9"/>
      </top>
      <bottom style="thin">
        <color indexed="8"/>
      </bottom>
      <diagonal/>
    </border>
    <border>
      <left/>
      <right style="thin">
        <color indexed="8"/>
      </right>
      <top style="thin">
        <color indexed="9"/>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8"/>
      </right>
      <top style="thin">
        <color indexed="8"/>
      </top>
      <bottom style="thin">
        <color indexed="18"/>
      </bottom>
      <diagonal/>
    </border>
    <border>
      <left/>
      <right/>
      <top/>
      <bottom style="thin">
        <color indexed="22"/>
      </bottom>
      <diagonal/>
    </border>
    <border>
      <left/>
      <right/>
      <top style="thin">
        <color indexed="8"/>
      </top>
      <bottom style="thin">
        <color indexed="18"/>
      </bottom>
      <diagonal/>
    </border>
    <border>
      <left/>
      <right/>
      <top style="thin">
        <color indexed="18"/>
      </top>
      <bottom style="thin">
        <color indexed="18"/>
      </bottom>
      <diagonal/>
    </border>
    <border>
      <left/>
      <right/>
      <top style="thin">
        <color indexed="1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indexed="22"/>
      </bottom>
      <diagonal/>
    </border>
    <border>
      <left/>
      <right style="thin">
        <color theme="1"/>
      </right>
      <top/>
      <bottom style="thin">
        <color indexed="22"/>
      </bottom>
      <diagonal/>
    </border>
    <border>
      <left style="thin">
        <color theme="1"/>
      </left>
      <right style="thin">
        <color indexed="56"/>
      </right>
      <top style="thin">
        <color indexed="22"/>
      </top>
      <bottom style="thin">
        <color theme="1"/>
      </bottom>
      <diagonal/>
    </border>
    <border>
      <left style="thin">
        <color indexed="56"/>
      </left>
      <right style="thin">
        <color indexed="56"/>
      </right>
      <top style="thin">
        <color indexed="22"/>
      </top>
      <bottom style="thin">
        <color theme="1"/>
      </bottom>
      <diagonal/>
    </border>
    <border>
      <left style="thin">
        <color indexed="56"/>
      </left>
      <right style="thin">
        <color theme="1"/>
      </right>
      <top style="thin">
        <color indexed="22"/>
      </top>
      <bottom style="thin">
        <color theme="1"/>
      </bottom>
      <diagonal/>
    </border>
    <border>
      <left style="thin">
        <color theme="1"/>
      </left>
      <right/>
      <top/>
      <bottom/>
      <diagonal/>
    </border>
    <border>
      <left/>
      <right style="thin">
        <color theme="1"/>
      </right>
      <top/>
      <bottom/>
      <diagonal/>
    </border>
    <border>
      <left style="thin">
        <color theme="1"/>
      </left>
      <right style="thin">
        <color indexed="56"/>
      </right>
      <top style="thin">
        <color indexed="56"/>
      </top>
      <bottom style="thin">
        <color indexed="56"/>
      </bottom>
      <diagonal/>
    </border>
    <border>
      <left style="thin">
        <color indexed="56"/>
      </left>
      <right style="thin">
        <color theme="1"/>
      </right>
      <top style="thin">
        <color indexed="56"/>
      </top>
      <bottom style="thin">
        <color indexed="56"/>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133">
    <xf numFmtId="0" fontId="0" fillId="0" borderId="0" xfId="0"/>
    <xf numFmtId="0" fontId="3" fillId="0" borderId="0" xfId="0" applyFont="1"/>
    <xf numFmtId="10" fontId="3" fillId="0" borderId="0" xfId="0" applyNumberFormat="1" applyFont="1"/>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center"/>
    </xf>
    <xf numFmtId="0" fontId="2" fillId="2" borderId="11" xfId="0" applyFont="1" applyFill="1" applyBorder="1" applyAlignment="1">
      <alignment horizontal="center"/>
    </xf>
    <xf numFmtId="0" fontId="3" fillId="0" borderId="0" xfId="0" applyFont="1" applyBorder="1" applyAlignment="1">
      <alignment horizontal="left" vertical="center"/>
    </xf>
    <xf numFmtId="0" fontId="0" fillId="0" borderId="0" xfId="0" applyBorder="1"/>
    <xf numFmtId="164" fontId="3" fillId="0" borderId="12" xfId="0" applyNumberFormat="1" applyFont="1" applyFill="1" applyBorder="1" applyAlignment="1" applyProtection="1">
      <alignment horizontal="center"/>
    </xf>
    <xf numFmtId="0" fontId="2" fillId="2" borderId="14" xfId="0" applyFont="1" applyFill="1" applyBorder="1" applyAlignment="1">
      <alignment horizontal="left"/>
    </xf>
    <xf numFmtId="10" fontId="3" fillId="0" borderId="0" xfId="0" applyNumberFormat="1" applyFont="1" applyBorder="1" applyAlignment="1" applyProtection="1">
      <alignment horizontal="center"/>
    </xf>
    <xf numFmtId="164" fontId="3" fillId="6" borderId="12" xfId="0" applyNumberFormat="1" applyFont="1" applyFill="1" applyBorder="1" applyAlignment="1" applyProtection="1">
      <alignment horizontal="center"/>
    </xf>
    <xf numFmtId="164" fontId="3" fillId="3" borderId="12" xfId="0" applyNumberFormat="1" applyFont="1" applyFill="1" applyBorder="1" applyAlignment="1" applyProtection="1">
      <alignment horizontal="center"/>
    </xf>
    <xf numFmtId="164" fontId="11" fillId="2" borderId="13" xfId="0" applyNumberFormat="1" applyFont="1" applyFill="1" applyBorder="1" applyAlignment="1">
      <alignment horizontal="center"/>
    </xf>
    <xf numFmtId="164" fontId="0" fillId="0" borderId="0" xfId="0" applyNumberFormat="1" applyBorder="1"/>
    <xf numFmtId="0" fontId="3" fillId="0" borderId="0" xfId="0" applyFont="1" applyBorder="1" applyAlignment="1">
      <alignment horizontal="left" vertical="center" wrapText="1"/>
    </xf>
    <xf numFmtId="164" fontId="3" fillId="7" borderId="16" xfId="0" applyNumberFormat="1" applyFont="1" applyFill="1" applyBorder="1" applyAlignment="1" applyProtection="1">
      <alignment horizontal="center"/>
      <protection locked="0"/>
    </xf>
    <xf numFmtId="165" fontId="3" fillId="0" borderId="16" xfId="0" applyNumberFormat="1" applyFont="1" applyFill="1" applyBorder="1" applyAlignment="1" applyProtection="1">
      <alignment horizontal="center"/>
    </xf>
    <xf numFmtId="164" fontId="3" fillId="7" borderId="18" xfId="0" applyNumberFormat="1" applyFont="1" applyFill="1" applyBorder="1" applyAlignment="1" applyProtection="1">
      <alignment horizontal="center"/>
      <protection locked="0"/>
    </xf>
    <xf numFmtId="165" fontId="3" fillId="0" borderId="18" xfId="0" applyNumberFormat="1" applyFont="1" applyFill="1" applyBorder="1" applyAlignment="1" applyProtection="1">
      <alignment horizontal="center"/>
    </xf>
    <xf numFmtId="164" fontId="3" fillId="7" borderId="20" xfId="0" applyNumberFormat="1" applyFont="1" applyFill="1" applyBorder="1" applyAlignment="1" applyProtection="1">
      <alignment horizontal="center"/>
      <protection locked="0"/>
    </xf>
    <xf numFmtId="165" fontId="3" fillId="0" borderId="20" xfId="0" applyNumberFormat="1" applyFont="1" applyFill="1" applyBorder="1" applyAlignment="1" applyProtection="1">
      <alignment horizontal="center"/>
    </xf>
    <xf numFmtId="0" fontId="4" fillId="0" borderId="15" xfId="0" applyFont="1" applyFill="1" applyBorder="1" applyAlignment="1" applyProtection="1">
      <alignment horizontal="left"/>
    </xf>
    <xf numFmtId="164" fontId="3" fillId="0" borderId="16" xfId="0" applyNumberFormat="1" applyFont="1" applyFill="1" applyBorder="1" applyAlignment="1" applyProtection="1">
      <alignment horizontal="center"/>
    </xf>
    <xf numFmtId="165" fontId="3" fillId="0" borderId="21" xfId="0" applyNumberFormat="1" applyFont="1" applyFill="1" applyBorder="1" applyAlignment="1" applyProtection="1">
      <alignment horizontal="center"/>
    </xf>
    <xf numFmtId="0" fontId="4" fillId="0" borderId="17" xfId="0" applyFont="1" applyFill="1" applyBorder="1" applyAlignment="1" applyProtection="1">
      <alignment horizontal="left"/>
    </xf>
    <xf numFmtId="164" fontId="3" fillId="0" borderId="18" xfId="0" applyNumberFormat="1" applyFont="1" applyFill="1" applyBorder="1" applyAlignment="1" applyProtection="1">
      <alignment horizontal="center"/>
    </xf>
    <xf numFmtId="165" fontId="3" fillId="0" borderId="22" xfId="0" applyNumberFormat="1" applyFont="1" applyFill="1" applyBorder="1" applyAlignment="1" applyProtection="1">
      <alignment horizontal="center"/>
    </xf>
    <xf numFmtId="0" fontId="4" fillId="0" borderId="23" xfId="0" applyFont="1" applyFill="1" applyBorder="1" applyAlignment="1" applyProtection="1">
      <alignment horizontal="left"/>
    </xf>
    <xf numFmtId="164" fontId="3" fillId="0" borderId="24" xfId="0" applyNumberFormat="1" applyFont="1" applyFill="1" applyBorder="1" applyAlignment="1" applyProtection="1">
      <alignment horizontal="center"/>
    </xf>
    <xf numFmtId="1" fontId="9" fillId="0" borderId="23" xfId="0" applyNumberFormat="1" applyFont="1" applyFill="1" applyBorder="1" applyAlignment="1" applyProtection="1">
      <alignment horizontal="center" wrapText="1"/>
    </xf>
    <xf numFmtId="1" fontId="9" fillId="0" borderId="25" xfId="0" applyNumberFormat="1" applyFont="1" applyFill="1" applyBorder="1" applyAlignment="1" applyProtection="1">
      <alignment horizontal="center" wrapText="1"/>
    </xf>
    <xf numFmtId="164" fontId="3" fillId="7" borderId="24" xfId="0" applyNumberFormat="1" applyFont="1" applyFill="1" applyBorder="1" applyAlignment="1" applyProtection="1">
      <alignment horizontal="center"/>
      <protection locked="0"/>
    </xf>
    <xf numFmtId="164" fontId="3" fillId="0" borderId="25" xfId="0" applyNumberFormat="1" applyFont="1" applyFill="1" applyBorder="1" applyAlignment="1" applyProtection="1">
      <alignment horizontal="center"/>
    </xf>
    <xf numFmtId="165" fontId="3" fillId="0" borderId="24" xfId="0" applyNumberFormat="1" applyFont="1" applyFill="1" applyBorder="1" applyAlignment="1" applyProtection="1">
      <alignment horizontal="center"/>
    </xf>
    <xf numFmtId="0" fontId="3" fillId="7" borderId="15" xfId="0" applyFont="1" applyFill="1" applyBorder="1" applyAlignment="1" applyProtection="1">
      <alignment horizontal="left"/>
      <protection locked="0"/>
    </xf>
    <xf numFmtId="0" fontId="3" fillId="7" borderId="17" xfId="0" applyFont="1" applyFill="1" applyBorder="1" applyAlignment="1" applyProtection="1">
      <alignment horizontal="left"/>
      <protection locked="0"/>
    </xf>
    <xf numFmtId="0" fontId="3" fillId="7" borderId="19" xfId="0" applyFont="1" applyFill="1" applyBorder="1" applyAlignment="1" applyProtection="1">
      <alignment horizontal="left"/>
      <protection locked="0"/>
    </xf>
    <xf numFmtId="165" fontId="3" fillId="0" borderId="0" xfId="0" applyNumberFormat="1" applyFont="1" applyAlignment="1">
      <alignment horizontal="left" vertical="center" indent="3"/>
    </xf>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1" fontId="9" fillId="3" borderId="48" xfId="0" applyNumberFormat="1" applyFont="1" applyFill="1" applyBorder="1" applyAlignment="1">
      <alignment horizontal="left" wrapText="1"/>
    </xf>
    <xf numFmtId="1" fontId="9" fillId="3" borderId="49" xfId="0" applyNumberFormat="1" applyFont="1" applyFill="1" applyBorder="1" applyAlignment="1">
      <alignment horizontal="center" wrapText="1"/>
    </xf>
    <xf numFmtId="1" fontId="9" fillId="3" borderId="50" xfId="0" applyNumberFormat="1" applyFont="1" applyFill="1" applyBorder="1" applyAlignment="1">
      <alignment horizontal="center" wrapText="1"/>
    </xf>
    <xf numFmtId="0" fontId="0" fillId="0" borderId="51" xfId="0" applyBorder="1"/>
    <xf numFmtId="0" fontId="0" fillId="0" borderId="52" xfId="0" applyBorder="1"/>
    <xf numFmtId="0" fontId="10" fillId="6" borderId="53" xfId="0" applyFont="1" applyFill="1" applyBorder="1" applyAlignment="1">
      <alignment horizontal="left"/>
    </xf>
    <xf numFmtId="165" fontId="3" fillId="6" borderId="54" xfId="0" applyNumberFormat="1" applyFont="1" applyFill="1" applyBorder="1" applyAlignment="1" applyProtection="1">
      <alignment horizontal="center"/>
    </xf>
    <xf numFmtId="0" fontId="10" fillId="0" borderId="53" xfId="0" applyFont="1" applyFill="1" applyBorder="1" applyAlignment="1">
      <alignment horizontal="left"/>
    </xf>
    <xf numFmtId="165" fontId="3" fillId="0" borderId="54" xfId="0" applyNumberFormat="1" applyFont="1" applyFill="1" applyBorder="1" applyAlignment="1" applyProtection="1">
      <alignment horizontal="center"/>
    </xf>
    <xf numFmtId="0" fontId="10" fillId="3" borderId="53" xfId="0" applyFont="1" applyFill="1" applyBorder="1" applyAlignment="1">
      <alignment horizontal="left"/>
    </xf>
    <xf numFmtId="165" fontId="3" fillId="3" borderId="54" xfId="0" applyNumberFormat="1" applyFont="1" applyFill="1" applyBorder="1" applyAlignment="1" applyProtection="1">
      <alignment horizontal="center"/>
    </xf>
    <xf numFmtId="0" fontId="0" fillId="8" borderId="52" xfId="0" applyFill="1" applyBorder="1"/>
    <xf numFmtId="0" fontId="9" fillId="3" borderId="53" xfId="0" applyFont="1" applyFill="1" applyBorder="1" applyAlignment="1">
      <alignment horizontal="left"/>
    </xf>
    <xf numFmtId="0" fontId="3" fillId="9" borderId="0" xfId="0" applyFont="1" applyFill="1"/>
    <xf numFmtId="0" fontId="3" fillId="9" borderId="0" xfId="0" applyFont="1" applyFill="1" applyAlignment="1">
      <alignment horizontal="left"/>
    </xf>
    <xf numFmtId="0" fontId="13" fillId="11" borderId="69" xfId="0" applyFont="1" applyFill="1" applyBorder="1"/>
    <xf numFmtId="0" fontId="14" fillId="11" borderId="70" xfId="0" applyFont="1" applyFill="1" applyBorder="1"/>
    <xf numFmtId="0" fontId="13" fillId="11" borderId="71" xfId="0" applyFont="1" applyFill="1" applyBorder="1"/>
    <xf numFmtId="0" fontId="14" fillId="11" borderId="72" xfId="0" applyFont="1" applyFill="1" applyBorder="1"/>
    <xf numFmtId="165" fontId="3" fillId="7" borderId="18" xfId="0" applyNumberFormat="1" applyFont="1" applyFill="1" applyBorder="1" applyAlignment="1" applyProtection="1">
      <alignment horizontal="left"/>
      <protection locked="0"/>
    </xf>
    <xf numFmtId="165" fontId="3" fillId="7" borderId="22" xfId="0" applyNumberFormat="1" applyFont="1" applyFill="1" applyBorder="1" applyAlignment="1" applyProtection="1">
      <alignment horizontal="left"/>
      <protection locked="0"/>
    </xf>
    <xf numFmtId="0" fontId="2" fillId="2" borderId="0" xfId="0" applyFont="1" applyFill="1" applyAlignment="1">
      <alignment horizontal="center"/>
    </xf>
    <xf numFmtId="0" fontId="3" fillId="0" borderId="3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61" xfId="0" applyFont="1" applyBorder="1" applyAlignment="1">
      <alignment horizontal="justify" vertical="top" wrapText="1"/>
    </xf>
    <xf numFmtId="0" fontId="3" fillId="0" borderId="62" xfId="0" applyFont="1" applyBorder="1" applyAlignment="1">
      <alignment horizontal="justify" vertical="top" wrapText="1"/>
    </xf>
    <xf numFmtId="0" fontId="3" fillId="0" borderId="63" xfId="0" applyFont="1" applyBorder="1" applyAlignment="1">
      <alignment horizontal="justify" vertical="top" wrapText="1"/>
    </xf>
    <xf numFmtId="0" fontId="3" fillId="0" borderId="64" xfId="0" applyFont="1" applyBorder="1" applyAlignment="1">
      <alignment horizontal="justify" vertical="top" wrapText="1"/>
    </xf>
    <xf numFmtId="0" fontId="3" fillId="0" borderId="0" xfId="0" applyFont="1" applyBorder="1" applyAlignment="1">
      <alignment horizontal="justify" vertical="top" wrapText="1"/>
    </xf>
    <xf numFmtId="0" fontId="3" fillId="0" borderId="65" xfId="0" applyFont="1" applyBorder="1" applyAlignment="1">
      <alignment horizontal="justify" vertical="top" wrapText="1"/>
    </xf>
    <xf numFmtId="0" fontId="3" fillId="0" borderId="66" xfId="0" applyFont="1" applyBorder="1" applyAlignment="1">
      <alignment horizontal="justify" vertical="top" wrapText="1"/>
    </xf>
    <xf numFmtId="0" fontId="3" fillId="0" borderId="67" xfId="0" applyFont="1" applyBorder="1" applyAlignment="1">
      <alignment horizontal="justify" vertical="top" wrapText="1"/>
    </xf>
    <xf numFmtId="0" fontId="3" fillId="0" borderId="68" xfId="0" applyFont="1" applyBorder="1" applyAlignment="1">
      <alignment horizontal="justify" vertical="top" wrapText="1"/>
    </xf>
    <xf numFmtId="0" fontId="13" fillId="10" borderId="58" xfId="0" applyFont="1" applyFill="1" applyBorder="1" applyAlignment="1">
      <alignment horizontal="center"/>
    </xf>
    <xf numFmtId="0" fontId="13" fillId="10" borderId="59" xfId="0" applyFont="1" applyFill="1" applyBorder="1" applyAlignment="1">
      <alignment horizontal="center"/>
    </xf>
    <xf numFmtId="0" fontId="13" fillId="10" borderId="60" xfId="0" applyFont="1" applyFill="1" applyBorder="1" applyAlignment="1">
      <alignment horizontal="center"/>
    </xf>
    <xf numFmtId="0" fontId="4" fillId="7" borderId="32" xfId="0" applyFont="1" applyFill="1" applyBorder="1" applyAlignment="1" applyProtection="1">
      <alignment horizontal="center"/>
      <protection locked="0"/>
    </xf>
    <xf numFmtId="0" fontId="4" fillId="7" borderId="33" xfId="0" applyFont="1" applyFill="1" applyBorder="1" applyAlignment="1" applyProtection="1">
      <alignment horizontal="center"/>
      <protection locked="0"/>
    </xf>
    <xf numFmtId="0" fontId="4" fillId="7" borderId="34" xfId="0" applyFont="1" applyFill="1" applyBorder="1" applyAlignment="1" applyProtection="1">
      <alignment horizontal="center"/>
      <protection locked="0"/>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1" fontId="9" fillId="0" borderId="25" xfId="0" applyNumberFormat="1" applyFont="1" applyFill="1" applyBorder="1" applyAlignment="1" applyProtection="1">
      <alignment horizontal="center" wrapText="1"/>
    </xf>
    <xf numFmtId="1" fontId="9" fillId="0" borderId="24" xfId="0" applyNumberFormat="1" applyFont="1" applyFill="1" applyBorder="1" applyAlignment="1" applyProtection="1">
      <alignment horizontal="center" wrapText="1"/>
    </xf>
    <xf numFmtId="165" fontId="3" fillId="7" borderId="16" xfId="0" applyNumberFormat="1" applyFont="1" applyFill="1" applyBorder="1" applyAlignment="1" applyProtection="1">
      <alignment horizontal="left"/>
      <protection locked="0"/>
    </xf>
    <xf numFmtId="165" fontId="3" fillId="7" borderId="21" xfId="0" applyNumberFormat="1" applyFont="1" applyFill="1" applyBorder="1" applyAlignment="1" applyProtection="1">
      <alignment horizontal="left"/>
      <protection locked="0"/>
    </xf>
    <xf numFmtId="165" fontId="3" fillId="7" borderId="20" xfId="0" applyNumberFormat="1" applyFont="1" applyFill="1" applyBorder="1" applyAlignment="1" applyProtection="1">
      <alignment horizontal="left"/>
      <protection locked="0"/>
    </xf>
    <xf numFmtId="165" fontId="3" fillId="7" borderId="28" xfId="0" applyNumberFormat="1" applyFont="1" applyFill="1" applyBorder="1" applyAlignment="1" applyProtection="1">
      <alignment horizontal="left"/>
      <protection locked="0"/>
    </xf>
    <xf numFmtId="0" fontId="3" fillId="0" borderId="37" xfId="0" applyFont="1" applyBorder="1" applyAlignment="1">
      <alignment horizontal="center" vertical="center" wrapText="1"/>
    </xf>
    <xf numFmtId="0" fontId="3" fillId="0" borderId="35" xfId="0" applyFont="1" applyBorder="1" applyAlignment="1">
      <alignment horizontal="center" vertical="center" wrapText="1"/>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29" xfId="0" applyFont="1" applyFill="1" applyBorder="1" applyAlignment="1">
      <alignment horizontal="center" wrapText="1"/>
    </xf>
    <xf numFmtId="0" fontId="2" fillId="2" borderId="0" xfId="0" applyFont="1" applyFill="1" applyBorder="1" applyAlignment="1">
      <alignment horizontal="center"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2" fillId="9" borderId="43" xfId="0" applyFont="1" applyFill="1" applyBorder="1" applyAlignment="1">
      <alignment horizontal="center"/>
    </xf>
    <xf numFmtId="0" fontId="12" fillId="9" borderId="44" xfId="0" applyFont="1" applyFill="1" applyBorder="1" applyAlignment="1">
      <alignment horizontal="center"/>
    </xf>
    <xf numFmtId="0" fontId="12" fillId="9" borderId="45" xfId="0" applyFont="1" applyFill="1" applyBorder="1" applyAlignment="1">
      <alignment horizontal="center"/>
    </xf>
    <xf numFmtId="0" fontId="13" fillId="11" borderId="46" xfId="0" applyFont="1" applyFill="1" applyBorder="1" applyAlignment="1">
      <alignment horizontal="center"/>
    </xf>
    <xf numFmtId="0" fontId="13" fillId="11" borderId="36" xfId="0" applyFont="1" applyFill="1" applyBorder="1" applyAlignment="1">
      <alignment horizontal="center"/>
    </xf>
    <xf numFmtId="0" fontId="13" fillId="11" borderId="47" xfId="0" applyFont="1" applyFill="1" applyBorder="1" applyAlignment="1">
      <alignment horizontal="center"/>
    </xf>
    <xf numFmtId="0" fontId="7" fillId="0" borderId="55" xfId="1" applyFont="1" applyBorder="1" applyAlignment="1" applyProtection="1">
      <alignment horizontal="center"/>
    </xf>
    <xf numFmtId="0" fontId="7" fillId="0" borderId="56" xfId="1" applyFont="1" applyBorder="1" applyAlignment="1" applyProtection="1">
      <alignment horizontal="center"/>
    </xf>
    <xf numFmtId="0" fontId="7" fillId="0" borderId="57" xfId="1" applyFont="1" applyBorder="1" applyAlignment="1" applyProtection="1">
      <alignment horizontal="center"/>
    </xf>
  </cellXfs>
  <cellStyles count="2">
    <cellStyle name="Hyperlink" xfId="1" builtinId="8"/>
    <cellStyle name="Normal" xfId="0" builtinId="0"/>
  </cellStyles>
  <dxfs count="1">
    <dxf>
      <font>
        <b/>
        <i val="0"/>
        <condense val="0"/>
        <extend val="0"/>
        <color auto="1"/>
      </font>
      <fill>
        <patternFill>
          <bgColor indexed="5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276225</xdr:colOff>
      <xdr:row>22</xdr:row>
      <xdr:rowOff>19050</xdr:rowOff>
    </xdr:from>
    <xdr:to>
      <xdr:col>6</xdr:col>
      <xdr:colOff>733425</xdr:colOff>
      <xdr:row>22</xdr:row>
      <xdr:rowOff>19050</xdr:rowOff>
    </xdr:to>
    <xdr:sp macro="" textlink="">
      <xdr:nvSpPr>
        <xdr:cNvPr id="1035" name="Line 11"/>
        <xdr:cNvSpPr>
          <a:spLocks noChangeShapeType="1"/>
        </xdr:cNvSpPr>
      </xdr:nvSpPr>
      <xdr:spPr bwMode="auto">
        <a:xfrm>
          <a:off x="3533775" y="2847975"/>
          <a:ext cx="4105275" cy="0"/>
        </a:xfrm>
        <a:prstGeom prst="line">
          <a:avLst/>
        </a:prstGeom>
        <a:noFill/>
        <a:ln w="25400">
          <a:solidFill>
            <a:srgbClr val="000000"/>
          </a:solidFill>
          <a:round/>
          <a:headEnd/>
          <a:tailEnd type="triangle" w="med" len="med"/>
        </a:ln>
      </xdr:spPr>
    </xdr:sp>
    <xdr:clientData/>
  </xdr:twoCellAnchor>
  <xdr:twoCellAnchor>
    <xdr:from>
      <xdr:col>4</xdr:col>
      <xdr:colOff>1752600</xdr:colOff>
      <xdr:row>62</xdr:row>
      <xdr:rowOff>9525</xdr:rowOff>
    </xdr:from>
    <xdr:to>
      <xdr:col>5</xdr:col>
      <xdr:colOff>133350</xdr:colOff>
      <xdr:row>64</xdr:row>
      <xdr:rowOff>104775</xdr:rowOff>
    </xdr:to>
    <xdr:grpSp>
      <xdr:nvGrpSpPr>
        <xdr:cNvPr id="1137" name="Group 113">
          <a:hlinkClick xmlns:r="http://schemas.openxmlformats.org/officeDocument/2006/relationships" r:id="rId1"/>
        </xdr:cNvPr>
        <xdr:cNvGrpSpPr>
          <a:grpSpLocks/>
        </xdr:cNvGrpSpPr>
      </xdr:nvGrpSpPr>
      <xdr:grpSpPr bwMode="auto">
        <a:xfrm>
          <a:off x="5362575" y="9458325"/>
          <a:ext cx="1143000" cy="419100"/>
          <a:chOff x="61" y="729"/>
          <a:chExt cx="120" cy="50"/>
        </a:xfrm>
        <a:effectLst>
          <a:outerShdw blurRad="50800" dist="38100" dir="2700000" algn="tl" rotWithShape="0">
            <a:prstClr val="black">
              <a:alpha val="40000"/>
            </a:prstClr>
          </a:outerShdw>
        </a:effectLst>
      </xdr:grpSpPr>
      <xdr:sp macro="" textlink="">
        <xdr:nvSpPr>
          <xdr:cNvPr id="1138" name="AutoShape 114">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39" name="Oval 115"/>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0" name="AutoShape 116"/>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45</xdr:row>
      <xdr:rowOff>38100</xdr:rowOff>
    </xdr:from>
    <xdr:to>
      <xdr:col>0</xdr:col>
      <xdr:colOff>1323975</xdr:colOff>
      <xdr:row>48</xdr:row>
      <xdr:rowOff>19050</xdr:rowOff>
    </xdr:to>
    <xdr:grpSp>
      <xdr:nvGrpSpPr>
        <xdr:cNvPr id="11" name="Group 10"/>
        <xdr:cNvGrpSpPr/>
      </xdr:nvGrpSpPr>
      <xdr:grpSpPr>
        <a:xfrm>
          <a:off x="228600" y="6934200"/>
          <a:ext cx="1095375" cy="476250"/>
          <a:chOff x="228600" y="7115175"/>
          <a:chExt cx="1095375" cy="476250"/>
        </a:xfrm>
        <a:effectLst>
          <a:outerShdw blurRad="50800" dist="38100" dir="2700000" algn="tl" rotWithShape="0">
            <a:prstClr val="black">
              <a:alpha val="40000"/>
            </a:prstClr>
          </a:outerShdw>
        </a:effectLst>
      </xdr:grpSpPr>
      <xdr:sp macro="" textlink="">
        <xdr:nvSpPr>
          <xdr:cNvPr id="2073" name="AutoShape 25">
            <a:hlinkClick xmlns:r="http://schemas.openxmlformats.org/officeDocument/2006/relationships" r:id="rId4"/>
          </xdr:cNvPr>
          <xdr:cNvSpPr>
            <a:spLocks noChangeArrowheads="1"/>
          </xdr:cNvSpPr>
        </xdr:nvSpPr>
        <xdr:spPr bwMode="auto">
          <a:xfrm>
            <a:off x="228600" y="71151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4" name="Oval 26">
            <a:hlinkClick xmlns:r="http://schemas.openxmlformats.org/officeDocument/2006/relationships" r:id="rId5"/>
          </xdr:cNvPr>
          <xdr:cNvSpPr>
            <a:spLocks noChangeArrowheads="1"/>
          </xdr:cNvSpPr>
        </xdr:nvSpPr>
        <xdr:spPr bwMode="auto">
          <a:xfrm>
            <a:off x="292497" y="7162800"/>
            <a:ext cx="392509" cy="390525"/>
          </a:xfrm>
          <a:prstGeom prst="ellipse">
            <a:avLst/>
          </a:prstGeom>
          <a:solidFill>
            <a:srgbClr val="FF9900"/>
          </a:solidFill>
          <a:ln w="9525">
            <a:solidFill>
              <a:srgbClr val="969696"/>
            </a:solidFill>
            <a:round/>
            <a:headEnd/>
            <a:tailEnd/>
          </a:ln>
        </xdr:spPr>
      </xdr:sp>
      <xdr:sp macro="" textlink="">
        <xdr:nvSpPr>
          <xdr:cNvPr id="2075" name="AutoShape 27">
            <a:hlinkClick xmlns:r="http://schemas.openxmlformats.org/officeDocument/2006/relationships" r:id="rId6"/>
          </xdr:cNvPr>
          <xdr:cNvSpPr>
            <a:spLocks noChangeArrowheads="1"/>
          </xdr:cNvSpPr>
        </xdr:nvSpPr>
        <xdr:spPr bwMode="auto">
          <a:xfrm flipH="1">
            <a:off x="347266" y="72866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20DRIVE%20DATA%20FOLDER/Business%20Plans/Business%20Plan%20Templates/Final%20Business%20Plan%20Templates/Section%204/4.17%20Template%20for%20Industry%20Consumer%20Expenditure%20by%20Ag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Output"/>
    </sheetNames>
    <sheetDataSet>
      <sheetData sheetId="0">
        <row r="24">
          <cell r="F24" t="str">
            <v>CONSUMER   AGE   RANGE    (In Years)</v>
          </cell>
        </row>
        <row r="25">
          <cell r="E25" t="str">
            <v>YEAR</v>
          </cell>
          <cell r="F25" t="str">
            <v>Range1</v>
          </cell>
          <cell r="G25" t="str">
            <v>Range2</v>
          </cell>
          <cell r="H25" t="str">
            <v>Range3</v>
          </cell>
          <cell r="I25" t="str">
            <v>Range4</v>
          </cell>
          <cell r="J25" t="str">
            <v>Range5</v>
          </cell>
          <cell r="K25" t="str">
            <v>Range6</v>
          </cell>
        </row>
        <row r="26">
          <cell r="F26" t="str">
            <v>&lt; 25</v>
          </cell>
          <cell r="G26" t="str">
            <v>25-34</v>
          </cell>
          <cell r="H26" t="str">
            <v>34-44</v>
          </cell>
          <cell r="I26" t="str">
            <v>45-54</v>
          </cell>
          <cell r="J26" t="str">
            <v>55-64</v>
          </cell>
          <cell r="K26" t="str">
            <v>&gt; 65</v>
          </cell>
        </row>
        <row r="27">
          <cell r="E27">
            <v>1997</v>
          </cell>
          <cell r="F27">
            <v>324</v>
          </cell>
          <cell r="G27">
            <v>598</v>
          </cell>
          <cell r="H27">
            <v>788</v>
          </cell>
          <cell r="I27">
            <v>942</v>
          </cell>
          <cell r="J27">
            <v>760</v>
          </cell>
          <cell r="K27">
            <v>491</v>
          </cell>
        </row>
        <row r="28">
          <cell r="E28">
            <v>1998</v>
          </cell>
          <cell r="F28">
            <v>357</v>
          </cell>
          <cell r="G28">
            <v>568</v>
          </cell>
          <cell r="H28">
            <v>750</v>
          </cell>
          <cell r="I28">
            <v>844</v>
          </cell>
          <cell r="J28">
            <v>696</v>
          </cell>
          <cell r="K28">
            <v>473</v>
          </cell>
        </row>
        <row r="29">
          <cell r="E29">
            <v>1999</v>
          </cell>
          <cell r="F29">
            <v>402</v>
          </cell>
          <cell r="G29">
            <v>554</v>
          </cell>
          <cell r="H29">
            <v>743</v>
          </cell>
          <cell r="I29">
            <v>890</v>
          </cell>
          <cell r="J29">
            <v>724</v>
          </cell>
          <cell r="K29">
            <v>519</v>
          </cell>
        </row>
        <row r="30">
          <cell r="E30">
            <v>2000</v>
          </cell>
          <cell r="F30">
            <v>442</v>
          </cell>
          <cell r="G30">
            <v>570</v>
          </cell>
          <cell r="H30">
            <v>708</v>
          </cell>
          <cell r="I30">
            <v>801</v>
          </cell>
          <cell r="J30">
            <v>672</v>
          </cell>
          <cell r="K30">
            <v>441</v>
          </cell>
        </row>
        <row r="31">
          <cell r="E31">
            <v>2001</v>
          </cell>
          <cell r="F31">
            <v>358</v>
          </cell>
          <cell r="G31">
            <v>605</v>
          </cell>
          <cell r="H31">
            <v>820</v>
          </cell>
          <cell r="I31">
            <v>837</v>
          </cell>
          <cell r="J31">
            <v>677</v>
          </cell>
          <cell r="K31">
            <v>464</v>
          </cell>
        </row>
        <row r="32">
          <cell r="E32">
            <v>2002</v>
          </cell>
          <cell r="F32">
            <v>394</v>
          </cell>
          <cell r="G32">
            <v>609</v>
          </cell>
          <cell r="H32">
            <v>843</v>
          </cell>
          <cell r="I32">
            <v>848</v>
          </cell>
          <cell r="J32">
            <v>832</v>
          </cell>
          <cell r="K32">
            <v>482</v>
          </cell>
        </row>
        <row r="33">
          <cell r="E33">
            <v>2003</v>
          </cell>
          <cell r="F33">
            <v>352</v>
          </cell>
          <cell r="G33">
            <v>558</v>
          </cell>
          <cell r="H33">
            <v>677</v>
          </cell>
          <cell r="I33">
            <v>782</v>
          </cell>
          <cell r="J33">
            <v>728</v>
          </cell>
          <cell r="K33">
            <v>467</v>
          </cell>
        </row>
        <row r="34">
          <cell r="E34">
            <v>2004</v>
          </cell>
          <cell r="F34">
            <v>400</v>
          </cell>
          <cell r="G34">
            <v>602</v>
          </cell>
          <cell r="H34">
            <v>687</v>
          </cell>
          <cell r="I34">
            <v>838</v>
          </cell>
          <cell r="J34">
            <v>742</v>
          </cell>
          <cell r="K34">
            <v>490</v>
          </cell>
        </row>
        <row r="35">
          <cell r="E35">
            <v>2005</v>
          </cell>
          <cell r="F35">
            <v>444</v>
          </cell>
          <cell r="G35">
            <v>618</v>
          </cell>
          <cell r="H35">
            <v>727</v>
          </cell>
          <cell r="I35">
            <v>810</v>
          </cell>
          <cell r="J35">
            <v>738</v>
          </cell>
          <cell r="K35">
            <v>542</v>
          </cell>
        </row>
        <row r="36">
          <cell r="E36">
            <v>2006</v>
          </cell>
          <cell r="F36">
            <v>400</v>
          </cell>
          <cell r="G36">
            <v>624</v>
          </cell>
          <cell r="H36">
            <v>744</v>
          </cell>
          <cell r="I36">
            <v>866</v>
          </cell>
          <cell r="J36">
            <v>799</v>
          </cell>
          <cell r="K36">
            <v>508</v>
          </cell>
        </row>
        <row r="37">
          <cell r="E37">
            <v>2007</v>
          </cell>
          <cell r="F37">
            <v>437</v>
          </cell>
          <cell r="G37">
            <v>609</v>
          </cell>
          <cell r="H37">
            <v>809</v>
          </cell>
          <cell r="I37">
            <v>941</v>
          </cell>
          <cell r="J37">
            <v>885</v>
          </cell>
          <cell r="K37">
            <v>543</v>
          </cell>
        </row>
        <row r="46">
          <cell r="F46" t="str">
            <v>CONSUMER   AGE   RANGE    (In Years)</v>
          </cell>
        </row>
        <row r="47">
          <cell r="E47" t="str">
            <v>YEAR</v>
          </cell>
          <cell r="F47" t="str">
            <v>&lt; 25</v>
          </cell>
          <cell r="G47" t="str">
            <v>25-34</v>
          </cell>
          <cell r="H47" t="str">
            <v>34-44</v>
          </cell>
          <cell r="I47" t="str">
            <v>45-54</v>
          </cell>
          <cell r="J47" t="str">
            <v>55-64</v>
          </cell>
          <cell r="K47" t="str">
            <v>&gt; 65</v>
          </cell>
        </row>
        <row r="48">
          <cell r="E48">
            <v>1997</v>
          </cell>
          <cell r="F48">
            <v>324</v>
          </cell>
          <cell r="G48">
            <v>598</v>
          </cell>
          <cell r="H48">
            <v>788</v>
          </cell>
          <cell r="I48">
            <v>942</v>
          </cell>
          <cell r="J48">
            <v>760</v>
          </cell>
          <cell r="K48">
            <v>491</v>
          </cell>
        </row>
        <row r="49">
          <cell r="E49">
            <v>1998</v>
          </cell>
          <cell r="F49">
            <v>357</v>
          </cell>
          <cell r="G49">
            <v>568</v>
          </cell>
          <cell r="H49">
            <v>750</v>
          </cell>
          <cell r="I49">
            <v>844</v>
          </cell>
          <cell r="J49">
            <v>696</v>
          </cell>
          <cell r="K49">
            <v>473</v>
          </cell>
        </row>
        <row r="50">
          <cell r="E50">
            <v>1999</v>
          </cell>
          <cell r="F50">
            <v>402</v>
          </cell>
          <cell r="G50">
            <v>554</v>
          </cell>
          <cell r="H50">
            <v>743</v>
          </cell>
          <cell r="I50">
            <v>890</v>
          </cell>
          <cell r="J50">
            <v>724</v>
          </cell>
          <cell r="K50">
            <v>519</v>
          </cell>
        </row>
        <row r="51">
          <cell r="E51">
            <v>2000</v>
          </cell>
          <cell r="F51">
            <v>442</v>
          </cell>
          <cell r="G51">
            <v>570</v>
          </cell>
          <cell r="H51">
            <v>708</v>
          </cell>
          <cell r="I51">
            <v>801</v>
          </cell>
          <cell r="J51">
            <v>672</v>
          </cell>
          <cell r="K51">
            <v>441</v>
          </cell>
        </row>
        <row r="52">
          <cell r="E52">
            <v>2001</v>
          </cell>
          <cell r="F52">
            <v>358</v>
          </cell>
          <cell r="G52">
            <v>605</v>
          </cell>
          <cell r="H52">
            <v>820</v>
          </cell>
          <cell r="I52">
            <v>837</v>
          </cell>
          <cell r="J52">
            <v>677</v>
          </cell>
          <cell r="K52">
            <v>464</v>
          </cell>
        </row>
        <row r="53">
          <cell r="E53">
            <v>2002</v>
          </cell>
          <cell r="F53">
            <v>394</v>
          </cell>
          <cell r="G53">
            <v>609</v>
          </cell>
          <cell r="H53">
            <v>843</v>
          </cell>
          <cell r="I53">
            <v>848</v>
          </cell>
          <cell r="J53">
            <v>832</v>
          </cell>
          <cell r="K53">
            <v>482</v>
          </cell>
        </row>
        <row r="54">
          <cell r="E54">
            <v>2003</v>
          </cell>
          <cell r="F54">
            <v>352</v>
          </cell>
          <cell r="G54">
            <v>558</v>
          </cell>
          <cell r="H54">
            <v>677</v>
          </cell>
          <cell r="I54">
            <v>782</v>
          </cell>
          <cell r="J54">
            <v>728</v>
          </cell>
          <cell r="K54">
            <v>467</v>
          </cell>
        </row>
        <row r="55">
          <cell r="E55">
            <v>2004</v>
          </cell>
          <cell r="F55">
            <v>400</v>
          </cell>
          <cell r="G55">
            <v>602</v>
          </cell>
          <cell r="H55">
            <v>687</v>
          </cell>
          <cell r="I55">
            <v>838</v>
          </cell>
          <cell r="J55">
            <v>742</v>
          </cell>
          <cell r="K55">
            <v>490</v>
          </cell>
        </row>
        <row r="56">
          <cell r="E56">
            <v>2005</v>
          </cell>
          <cell r="F56">
            <v>444</v>
          </cell>
          <cell r="G56">
            <v>618</v>
          </cell>
          <cell r="H56">
            <v>727</v>
          </cell>
          <cell r="I56">
            <v>810</v>
          </cell>
          <cell r="J56">
            <v>738</v>
          </cell>
          <cell r="K56">
            <v>542</v>
          </cell>
        </row>
        <row r="57">
          <cell r="E57">
            <v>2006</v>
          </cell>
          <cell r="F57">
            <v>400</v>
          </cell>
          <cell r="G57">
            <v>624</v>
          </cell>
          <cell r="H57">
            <v>744</v>
          </cell>
          <cell r="I57">
            <v>866</v>
          </cell>
          <cell r="J57">
            <v>799</v>
          </cell>
          <cell r="K57">
            <v>508</v>
          </cell>
        </row>
        <row r="58">
          <cell r="E58">
            <v>2007</v>
          </cell>
          <cell r="F58">
            <v>437</v>
          </cell>
          <cell r="G58">
            <v>609</v>
          </cell>
          <cell r="H58">
            <v>809</v>
          </cell>
          <cell r="I58">
            <v>941</v>
          </cell>
          <cell r="J58">
            <v>885</v>
          </cell>
          <cell r="K58">
            <v>543</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K97"/>
  <sheetViews>
    <sheetView showGridLines="0" showRowColHeaders="0" tabSelected="1" workbookViewId="0">
      <selection activeCell="J11" sqref="J11"/>
    </sheetView>
  </sheetViews>
  <sheetFormatPr defaultRowHeight="12.75"/>
  <cols>
    <col min="1" max="1" width="17.5703125" customWidth="1"/>
    <col min="2" max="2" width="30.28515625" customWidth="1"/>
    <col min="3" max="3" width="4" customWidth="1"/>
    <col min="4" max="4" width="2.28515625" customWidth="1"/>
    <col min="5" max="5" width="41.42578125" customWidth="1"/>
    <col min="6" max="7" width="13.28515625" customWidth="1"/>
    <col min="8" max="8" width="2.28515625" customWidth="1"/>
    <col min="9" max="9" width="14.140625" customWidth="1"/>
    <col min="10" max="10" width="5.5703125" customWidth="1"/>
    <col min="11" max="11" width="14" customWidth="1"/>
    <col min="12" max="12" width="16.85546875" customWidth="1"/>
    <col min="13" max="15" width="15.7109375" customWidth="1"/>
  </cols>
  <sheetData>
    <row r="1" spans="1:11">
      <c r="E1" s="4"/>
    </row>
    <row r="2" spans="1:11">
      <c r="B2" s="80" t="s">
        <v>20</v>
      </c>
      <c r="C2" s="80"/>
      <c r="D2" s="80"/>
      <c r="E2" s="80"/>
      <c r="F2" s="80"/>
      <c r="G2" s="80"/>
      <c r="H2" s="80"/>
      <c r="I2" s="80"/>
      <c r="J2" s="80"/>
      <c r="K2" s="80"/>
    </row>
    <row r="3" spans="1:11" ht="12.75" customHeight="1">
      <c r="A3" s="8"/>
      <c r="E3" s="4"/>
    </row>
    <row r="4" spans="1:11">
      <c r="B4" s="94" t="s">
        <v>0</v>
      </c>
      <c r="C4" s="95"/>
      <c r="D4" s="95"/>
      <c r="E4" s="95"/>
      <c r="F4" s="95"/>
      <c r="G4" s="95"/>
      <c r="H4" s="95"/>
      <c r="I4" s="95"/>
      <c r="J4" s="95"/>
      <c r="K4" s="96"/>
    </row>
    <row r="5" spans="1:11" ht="5.0999999999999996" customHeight="1">
      <c r="E5" s="4"/>
    </row>
    <row r="6" spans="1:11" ht="11.45" customHeight="1">
      <c r="B6" s="85" t="s">
        <v>5</v>
      </c>
      <c r="C6" s="86"/>
      <c r="D6" s="86"/>
      <c r="E6" s="86"/>
      <c r="F6" s="86"/>
      <c r="G6" s="86"/>
      <c r="H6" s="86"/>
      <c r="I6" s="86"/>
      <c r="J6" s="86"/>
      <c r="K6" s="87"/>
    </row>
    <row r="7" spans="1:11" ht="11.45" customHeight="1">
      <c r="B7" s="88"/>
      <c r="C7" s="89"/>
      <c r="D7" s="89"/>
      <c r="E7" s="89"/>
      <c r="F7" s="89"/>
      <c r="G7" s="89"/>
      <c r="H7" s="89"/>
      <c r="I7" s="89"/>
      <c r="J7" s="89"/>
      <c r="K7" s="90"/>
    </row>
    <row r="8" spans="1:11" ht="11.45" customHeight="1">
      <c r="B8" s="88"/>
      <c r="C8" s="89"/>
      <c r="D8" s="89"/>
      <c r="E8" s="89"/>
      <c r="F8" s="89"/>
      <c r="G8" s="89"/>
      <c r="H8" s="89"/>
      <c r="I8" s="89"/>
      <c r="J8" s="89"/>
      <c r="K8" s="90"/>
    </row>
    <row r="9" spans="1:11" ht="11.45" customHeight="1">
      <c r="B9" s="88"/>
      <c r="C9" s="89"/>
      <c r="D9" s="89"/>
      <c r="E9" s="89"/>
      <c r="F9" s="89"/>
      <c r="G9" s="89"/>
      <c r="H9" s="89"/>
      <c r="I9" s="89"/>
      <c r="J9" s="89"/>
      <c r="K9" s="90"/>
    </row>
    <row r="10" spans="1:11" ht="11.45" customHeight="1">
      <c r="B10" s="91"/>
      <c r="C10" s="92"/>
      <c r="D10" s="92"/>
      <c r="E10" s="92"/>
      <c r="F10" s="92"/>
      <c r="G10" s="92"/>
      <c r="H10" s="92"/>
      <c r="I10" s="92"/>
      <c r="J10" s="92"/>
      <c r="K10" s="93"/>
    </row>
    <row r="11" spans="1:11" ht="12.75" customHeight="1">
      <c r="B11" s="12" t="s">
        <v>6</v>
      </c>
      <c r="C11" s="13"/>
      <c r="D11" s="13"/>
      <c r="E11" s="13"/>
      <c r="F11" s="13"/>
      <c r="G11" s="13"/>
      <c r="H11" s="13"/>
      <c r="I11" s="13"/>
      <c r="J11" s="14"/>
      <c r="K11" s="15"/>
    </row>
    <row r="12" spans="1:11">
      <c r="E12" s="4"/>
    </row>
    <row r="13" spans="1:11">
      <c r="B13" s="94" t="s">
        <v>1</v>
      </c>
      <c r="C13" s="95"/>
      <c r="D13" s="95"/>
      <c r="E13" s="95"/>
      <c r="F13" s="95"/>
      <c r="G13" s="95"/>
      <c r="H13" s="95"/>
      <c r="I13" s="95"/>
      <c r="J13" s="95"/>
      <c r="K13" s="96"/>
    </row>
    <row r="14" spans="1:11" ht="5.0999999999999996" customHeight="1">
      <c r="E14" s="4"/>
    </row>
    <row r="15" spans="1:11" ht="12.75" customHeight="1">
      <c r="B15" s="85" t="s">
        <v>33</v>
      </c>
      <c r="C15" s="86"/>
      <c r="D15" s="86"/>
      <c r="E15" s="86"/>
      <c r="F15" s="86"/>
      <c r="G15" s="86"/>
      <c r="H15" s="86"/>
      <c r="I15" s="86"/>
      <c r="J15" s="86"/>
      <c r="K15" s="87"/>
    </row>
    <row r="16" spans="1:11">
      <c r="B16" s="88"/>
      <c r="C16" s="89"/>
      <c r="D16" s="89"/>
      <c r="E16" s="89"/>
      <c r="F16" s="89"/>
      <c r="G16" s="89"/>
      <c r="H16" s="89"/>
      <c r="I16" s="89"/>
      <c r="J16" s="89"/>
      <c r="K16" s="90"/>
    </row>
    <row r="17" spans="2:11">
      <c r="B17" s="88"/>
      <c r="C17" s="89"/>
      <c r="D17" s="89"/>
      <c r="E17" s="89"/>
      <c r="F17" s="89"/>
      <c r="G17" s="89"/>
      <c r="H17" s="89"/>
      <c r="I17" s="89"/>
      <c r="J17" s="89"/>
      <c r="K17" s="90"/>
    </row>
    <row r="18" spans="2:11">
      <c r="B18" s="91"/>
      <c r="C18" s="92"/>
      <c r="D18" s="92"/>
      <c r="E18" s="92"/>
      <c r="F18" s="92"/>
      <c r="G18" s="92"/>
      <c r="H18" s="92"/>
      <c r="I18" s="92"/>
      <c r="J18" s="92"/>
      <c r="K18" s="93"/>
    </row>
    <row r="19" spans="2:11" ht="12.75" customHeight="1">
      <c r="E19" s="4"/>
    </row>
    <row r="20" spans="2:11">
      <c r="B20" s="94" t="s">
        <v>2</v>
      </c>
      <c r="C20" s="95"/>
      <c r="D20" s="95"/>
      <c r="E20" s="95"/>
      <c r="F20" s="95"/>
      <c r="G20" s="95"/>
      <c r="H20" s="95"/>
      <c r="I20" s="95"/>
      <c r="J20" s="95"/>
      <c r="K20" s="96"/>
    </row>
    <row r="21" spans="2:11" ht="5.0999999999999996" customHeight="1">
      <c r="E21" s="4"/>
    </row>
    <row r="22" spans="2:11" ht="12.75" customHeight="1">
      <c r="B22" s="74" t="s">
        <v>7</v>
      </c>
      <c r="C22" s="75"/>
      <c r="D22" s="1"/>
      <c r="E22" s="4"/>
      <c r="H22" s="97" t="s">
        <v>38</v>
      </c>
      <c r="I22" s="98"/>
      <c r="J22" s="98"/>
      <c r="K22" s="99"/>
    </row>
    <row r="23" spans="2:11" ht="12.75" customHeight="1">
      <c r="B23" s="76" t="s">
        <v>9</v>
      </c>
      <c r="C23" s="77"/>
      <c r="D23" s="1"/>
      <c r="E23" s="4"/>
      <c r="H23" s="97" t="s">
        <v>36</v>
      </c>
      <c r="I23" s="98"/>
      <c r="J23" s="98"/>
      <c r="K23" s="99"/>
    </row>
    <row r="24" spans="2:11">
      <c r="B24" s="1"/>
      <c r="C24" s="1"/>
      <c r="D24" s="1"/>
      <c r="E24" s="4"/>
      <c r="F24" s="1"/>
      <c r="G24" s="1"/>
      <c r="H24" s="1"/>
      <c r="I24" s="1"/>
      <c r="J24" s="1"/>
      <c r="K24" s="1"/>
    </row>
    <row r="25" spans="2:11">
      <c r="B25" s="100" t="s">
        <v>37</v>
      </c>
      <c r="C25" s="18"/>
      <c r="D25" s="5"/>
      <c r="E25" s="113" t="s">
        <v>8</v>
      </c>
      <c r="F25" s="114"/>
      <c r="G25" s="114"/>
      <c r="H25" s="114"/>
      <c r="I25" s="114"/>
      <c r="J25" s="10"/>
      <c r="K25" s="10"/>
    </row>
    <row r="26" spans="2:11">
      <c r="B26" s="101"/>
      <c r="C26" s="18"/>
      <c r="D26" s="5"/>
      <c r="E26" s="21" t="s">
        <v>13</v>
      </c>
      <c r="F26" s="16" t="s">
        <v>12</v>
      </c>
      <c r="G26" s="17" t="s">
        <v>10</v>
      </c>
      <c r="H26" s="111" t="s">
        <v>15</v>
      </c>
      <c r="I26" s="112"/>
      <c r="J26" s="10"/>
      <c r="K26" s="10"/>
    </row>
    <row r="27" spans="2:11" ht="39.950000000000003" customHeight="1">
      <c r="B27" s="101"/>
      <c r="C27" s="18"/>
      <c r="D27" s="5"/>
      <c r="E27" s="42" t="s">
        <v>11</v>
      </c>
      <c r="F27" s="43" t="s">
        <v>12</v>
      </c>
      <c r="G27" s="43" t="s">
        <v>14</v>
      </c>
      <c r="H27" s="103"/>
      <c r="I27" s="104"/>
      <c r="J27" s="10"/>
      <c r="K27" s="10"/>
    </row>
    <row r="28" spans="2:11">
      <c r="B28" s="101"/>
      <c r="C28" s="109">
        <v>1</v>
      </c>
      <c r="D28" s="110"/>
      <c r="E28" s="47" t="s">
        <v>21</v>
      </c>
      <c r="F28" s="28">
        <v>200000</v>
      </c>
      <c r="G28" s="29">
        <f>IF(ISERROR(F28/$F$50),"",IF(F28/$F$50&lt;=0,"",(F28/$F$50)))</f>
        <v>0.57636887608069165</v>
      </c>
      <c r="H28" s="105" t="s">
        <v>30</v>
      </c>
      <c r="I28" s="106"/>
      <c r="J28" s="11"/>
      <c r="K28" s="11"/>
    </row>
    <row r="29" spans="2:11">
      <c r="B29" s="101"/>
      <c r="C29" s="81">
        <v>2</v>
      </c>
      <c r="D29" s="82"/>
      <c r="E29" s="48" t="s">
        <v>22</v>
      </c>
      <c r="F29" s="30">
        <v>4077</v>
      </c>
      <c r="G29" s="31">
        <f t="shared" ref="G29:G48" si="0">IF(ISERROR(F29/$F$50),"",IF(F29/$F$50&lt;=0,"",(F29/$F$50)))</f>
        <v>1.1749279538904899E-2</v>
      </c>
      <c r="H29" s="78" t="s">
        <v>29</v>
      </c>
      <c r="I29" s="79"/>
      <c r="J29" s="11"/>
      <c r="K29" s="11"/>
    </row>
    <row r="30" spans="2:11">
      <c r="B30" s="101"/>
      <c r="C30" s="81">
        <v>3</v>
      </c>
      <c r="D30" s="82"/>
      <c r="E30" s="48" t="s">
        <v>35</v>
      </c>
      <c r="F30" s="30">
        <v>14559</v>
      </c>
      <c r="G30" s="31">
        <f t="shared" si="0"/>
        <v>4.195677233429395E-2</v>
      </c>
      <c r="H30" s="78" t="s">
        <v>29</v>
      </c>
      <c r="I30" s="79"/>
      <c r="J30" s="11"/>
      <c r="K30" s="11"/>
    </row>
    <row r="31" spans="2:11">
      <c r="B31" s="101"/>
      <c r="C31" s="81">
        <v>4</v>
      </c>
      <c r="D31" s="82"/>
      <c r="E31" s="48" t="s">
        <v>23</v>
      </c>
      <c r="F31" s="30">
        <v>3931</v>
      </c>
      <c r="G31" s="31">
        <f t="shared" si="0"/>
        <v>1.1328530259365994E-2</v>
      </c>
      <c r="H31" s="78" t="s">
        <v>29</v>
      </c>
      <c r="I31" s="79"/>
      <c r="J31" s="11"/>
      <c r="K31" s="11"/>
    </row>
    <row r="32" spans="2:11">
      <c r="B32" s="101"/>
      <c r="C32" s="81">
        <v>5</v>
      </c>
      <c r="D32" s="82"/>
      <c r="E32" s="48" t="s">
        <v>24</v>
      </c>
      <c r="F32" s="30">
        <v>58000</v>
      </c>
      <c r="G32" s="31">
        <f t="shared" si="0"/>
        <v>0.16714697406340057</v>
      </c>
      <c r="H32" s="78" t="s">
        <v>30</v>
      </c>
      <c r="I32" s="79"/>
      <c r="J32" s="11"/>
      <c r="K32" s="11"/>
    </row>
    <row r="33" spans="2:11">
      <c r="B33" s="101"/>
      <c r="C33" s="81">
        <v>6</v>
      </c>
      <c r="D33" s="82"/>
      <c r="E33" s="48" t="s">
        <v>25</v>
      </c>
      <c r="F33" s="30">
        <v>850</v>
      </c>
      <c r="G33" s="31">
        <f t="shared" si="0"/>
        <v>2.4495677233429395E-3</v>
      </c>
      <c r="H33" s="78" t="s">
        <v>30</v>
      </c>
      <c r="I33" s="79"/>
      <c r="J33" s="11"/>
      <c r="K33" s="11"/>
    </row>
    <row r="34" spans="2:11">
      <c r="B34" s="101"/>
      <c r="C34" s="81">
        <v>7</v>
      </c>
      <c r="D34" s="82"/>
      <c r="E34" s="48" t="s">
        <v>26</v>
      </c>
      <c r="F34" s="30">
        <v>33150</v>
      </c>
      <c r="G34" s="31">
        <f t="shared" si="0"/>
        <v>9.5533141210374636E-2</v>
      </c>
      <c r="H34" s="78" t="s">
        <v>30</v>
      </c>
      <c r="I34" s="79"/>
      <c r="J34" s="11"/>
      <c r="K34" s="11"/>
    </row>
    <row r="35" spans="2:11">
      <c r="B35" s="101"/>
      <c r="C35" s="81">
        <v>8</v>
      </c>
      <c r="D35" s="82"/>
      <c r="E35" s="48" t="s">
        <v>27</v>
      </c>
      <c r="F35" s="30">
        <v>35000</v>
      </c>
      <c r="G35" s="31">
        <f t="shared" si="0"/>
        <v>0.10086455331412104</v>
      </c>
      <c r="H35" s="78" t="s">
        <v>30</v>
      </c>
      <c r="I35" s="79"/>
      <c r="J35" s="11"/>
      <c r="K35" s="11"/>
    </row>
    <row r="36" spans="2:11">
      <c r="B36" s="101"/>
      <c r="C36" s="81">
        <v>9</v>
      </c>
      <c r="D36" s="82"/>
      <c r="E36" s="48" t="s">
        <v>28</v>
      </c>
      <c r="F36" s="30">
        <v>20000</v>
      </c>
      <c r="G36" s="31">
        <f t="shared" si="0"/>
        <v>5.7636887608069162E-2</v>
      </c>
      <c r="H36" s="78" t="s">
        <v>30</v>
      </c>
      <c r="I36" s="79"/>
      <c r="J36" s="11"/>
      <c r="K36" s="11"/>
    </row>
    <row r="37" spans="2:11">
      <c r="B37" s="101"/>
      <c r="C37" s="81">
        <v>10</v>
      </c>
      <c r="D37" s="82"/>
      <c r="E37" s="48" t="s">
        <v>31</v>
      </c>
      <c r="F37" s="30">
        <v>20000</v>
      </c>
      <c r="G37" s="31">
        <f t="shared" si="0"/>
        <v>5.7636887608069162E-2</v>
      </c>
      <c r="H37" s="78" t="s">
        <v>32</v>
      </c>
      <c r="I37" s="79"/>
      <c r="J37" s="11"/>
      <c r="K37" s="11"/>
    </row>
    <row r="38" spans="2:11">
      <c r="B38" s="101"/>
      <c r="C38" s="81">
        <v>11</v>
      </c>
      <c r="D38" s="82"/>
      <c r="E38" s="48"/>
      <c r="F38" s="30"/>
      <c r="G38" s="31" t="str">
        <f t="shared" si="0"/>
        <v/>
      </c>
      <c r="H38" s="78"/>
      <c r="I38" s="79"/>
      <c r="J38" s="11"/>
      <c r="K38" s="11"/>
    </row>
    <row r="39" spans="2:11">
      <c r="B39" s="101"/>
      <c r="C39" s="81">
        <v>12</v>
      </c>
      <c r="D39" s="82"/>
      <c r="E39" s="48"/>
      <c r="F39" s="30"/>
      <c r="G39" s="31" t="str">
        <f t="shared" si="0"/>
        <v/>
      </c>
      <c r="H39" s="78"/>
      <c r="I39" s="79"/>
      <c r="J39" s="11"/>
      <c r="K39" s="11"/>
    </row>
    <row r="40" spans="2:11">
      <c r="B40" s="101"/>
      <c r="C40" s="81">
        <v>13</v>
      </c>
      <c r="D40" s="82"/>
      <c r="E40" s="48"/>
      <c r="F40" s="30"/>
      <c r="G40" s="31" t="str">
        <f t="shared" si="0"/>
        <v/>
      </c>
      <c r="H40" s="78"/>
      <c r="I40" s="79"/>
      <c r="J40" s="11"/>
      <c r="K40" s="11"/>
    </row>
    <row r="41" spans="2:11">
      <c r="B41" s="101"/>
      <c r="C41" s="81">
        <v>14</v>
      </c>
      <c r="D41" s="82"/>
      <c r="E41" s="48"/>
      <c r="F41" s="30"/>
      <c r="G41" s="31" t="str">
        <f t="shared" si="0"/>
        <v/>
      </c>
      <c r="H41" s="78"/>
      <c r="I41" s="79"/>
      <c r="J41" s="11"/>
      <c r="K41" s="11"/>
    </row>
    <row r="42" spans="2:11">
      <c r="B42" s="101"/>
      <c r="C42" s="81">
        <v>15</v>
      </c>
      <c r="D42" s="82"/>
      <c r="E42" s="48"/>
      <c r="F42" s="30"/>
      <c r="G42" s="31" t="str">
        <f t="shared" si="0"/>
        <v/>
      </c>
      <c r="H42" s="78"/>
      <c r="I42" s="79"/>
      <c r="J42" s="11"/>
      <c r="K42" s="11"/>
    </row>
    <row r="43" spans="2:11">
      <c r="B43" s="101"/>
      <c r="C43" s="81">
        <v>16</v>
      </c>
      <c r="D43" s="82"/>
      <c r="E43" s="48"/>
      <c r="F43" s="30"/>
      <c r="G43" s="31" t="str">
        <f t="shared" si="0"/>
        <v/>
      </c>
      <c r="H43" s="78"/>
      <c r="I43" s="79"/>
      <c r="J43" s="11"/>
      <c r="K43" s="11"/>
    </row>
    <row r="44" spans="2:11">
      <c r="B44" s="101"/>
      <c r="C44" s="81">
        <v>17</v>
      </c>
      <c r="D44" s="82"/>
      <c r="E44" s="48"/>
      <c r="F44" s="30"/>
      <c r="G44" s="31" t="str">
        <f t="shared" si="0"/>
        <v/>
      </c>
      <c r="H44" s="78"/>
      <c r="I44" s="79"/>
      <c r="J44" s="11"/>
      <c r="K44" s="11"/>
    </row>
    <row r="45" spans="2:11">
      <c r="B45" s="101"/>
      <c r="C45" s="81">
        <v>18</v>
      </c>
      <c r="D45" s="82"/>
      <c r="E45" s="48"/>
      <c r="F45" s="30"/>
      <c r="G45" s="31" t="str">
        <f t="shared" si="0"/>
        <v/>
      </c>
      <c r="H45" s="78"/>
      <c r="I45" s="79"/>
      <c r="J45" s="11"/>
      <c r="K45" s="11"/>
    </row>
    <row r="46" spans="2:11">
      <c r="B46" s="101"/>
      <c r="C46" s="81">
        <v>19</v>
      </c>
      <c r="D46" s="82"/>
      <c r="E46" s="48"/>
      <c r="F46" s="30"/>
      <c r="G46" s="31" t="str">
        <f t="shared" si="0"/>
        <v/>
      </c>
      <c r="H46" s="78"/>
      <c r="I46" s="79"/>
      <c r="J46" s="11"/>
      <c r="K46" s="11"/>
    </row>
    <row r="47" spans="2:11">
      <c r="B47" s="101"/>
      <c r="C47" s="81">
        <v>20</v>
      </c>
      <c r="D47" s="82"/>
      <c r="E47" s="48"/>
      <c r="F47" s="30"/>
      <c r="G47" s="31" t="str">
        <f t="shared" si="0"/>
        <v/>
      </c>
      <c r="H47" s="78"/>
      <c r="I47" s="79"/>
      <c r="J47" s="11"/>
      <c r="K47" s="11"/>
    </row>
    <row r="48" spans="2:11">
      <c r="B48" s="101"/>
      <c r="C48" s="83">
        <v>21</v>
      </c>
      <c r="D48" s="84"/>
      <c r="E48" s="49"/>
      <c r="F48" s="32"/>
      <c r="G48" s="33" t="str">
        <f t="shared" si="0"/>
        <v/>
      </c>
      <c r="H48" s="107"/>
      <c r="I48" s="108"/>
      <c r="J48" s="11"/>
      <c r="K48" s="11"/>
    </row>
    <row r="49" spans="2:11" ht="5.0999999999999996" customHeight="1">
      <c r="B49" s="101"/>
      <c r="C49" s="18"/>
      <c r="E49" s="9"/>
      <c r="F49" s="9"/>
      <c r="G49" s="9"/>
      <c r="H49" s="22"/>
      <c r="I49" s="11"/>
      <c r="J49" s="11"/>
      <c r="K49" s="11"/>
    </row>
    <row r="50" spans="2:11">
      <c r="B50" s="101"/>
      <c r="C50" s="18"/>
      <c r="D50" s="5"/>
      <c r="E50" s="34" t="s">
        <v>17</v>
      </c>
      <c r="F50" s="35">
        <f>SUMIF(H28:H48,"Fixed Asset",F28:F48)</f>
        <v>347000</v>
      </c>
      <c r="G50" s="36">
        <f>IF(ISERROR(F50/$F$54),"",(F50/$F$54))</f>
        <v>0.89073253124622975</v>
      </c>
      <c r="H50" s="3"/>
      <c r="I50" s="11"/>
      <c r="J50" s="11"/>
      <c r="K50" s="11"/>
    </row>
    <row r="51" spans="2:11">
      <c r="B51" s="101"/>
      <c r="C51" s="18"/>
      <c r="D51" s="27"/>
      <c r="E51" s="37" t="s">
        <v>18</v>
      </c>
      <c r="F51" s="38">
        <f>SUMIF(H28:H48,"Operating Expense",F28:F48)</f>
        <v>22567</v>
      </c>
      <c r="G51" s="39">
        <f t="shared" ref="G51:G52" si="1">IF(ISERROR(F51/$F$54),"",(F51/$F$54))</f>
        <v>5.7928417961480308E-2</v>
      </c>
      <c r="H51" s="3"/>
      <c r="I51" s="11"/>
      <c r="J51" s="11"/>
      <c r="K51" s="11"/>
    </row>
    <row r="52" spans="2:11">
      <c r="B52" s="101"/>
      <c r="C52" s="18"/>
      <c r="D52" s="27"/>
      <c r="E52" s="37" t="s">
        <v>19</v>
      </c>
      <c r="F52" s="38">
        <f>SUMIF(H28:H48,"Initial Inventory",F28:F48)</f>
        <v>20000</v>
      </c>
      <c r="G52" s="39">
        <f t="shared" si="1"/>
        <v>5.1339050792289904E-2</v>
      </c>
      <c r="H52" s="3"/>
      <c r="I52" s="11"/>
      <c r="J52" s="11"/>
      <c r="K52" s="11"/>
    </row>
    <row r="53" spans="2:11" ht="5.0999999999999996" customHeight="1">
      <c r="B53" s="101"/>
      <c r="C53" s="18"/>
      <c r="D53" s="27"/>
      <c r="H53" s="3"/>
      <c r="I53" s="11"/>
      <c r="J53" s="11"/>
      <c r="K53" s="11"/>
    </row>
    <row r="54" spans="2:11">
      <c r="B54" s="101"/>
      <c r="C54" s="18"/>
      <c r="D54" s="27"/>
      <c r="E54" s="40" t="str">
        <f>+CONCATENATE("Total Funds Required for ",H23)</f>
        <v>Total Funds Required for Purchase of New Business</v>
      </c>
      <c r="F54" s="45">
        <f>SUM(F28:F48)</f>
        <v>389567</v>
      </c>
      <c r="G54" s="46">
        <f>SUM(G50:G52)</f>
        <v>1</v>
      </c>
      <c r="H54" s="3"/>
      <c r="I54" s="50"/>
      <c r="J54" s="11"/>
      <c r="K54" s="11"/>
    </row>
    <row r="55" spans="2:11" ht="5.0999999999999996" customHeight="1">
      <c r="B55" s="101"/>
      <c r="I55" s="11"/>
      <c r="J55" s="11"/>
      <c r="K55" s="11"/>
    </row>
    <row r="56" spans="2:11">
      <c r="B56" s="101"/>
      <c r="C56" s="18"/>
      <c r="D56" s="5"/>
      <c r="E56" s="40" t="s">
        <v>16</v>
      </c>
      <c r="F56" s="44">
        <v>266000</v>
      </c>
      <c r="H56" s="3"/>
      <c r="I56" s="11"/>
      <c r="J56" s="11"/>
      <c r="K56" s="11"/>
    </row>
    <row r="57" spans="2:11" ht="5.0999999999999996" customHeight="1">
      <c r="B57" s="101"/>
      <c r="C57" s="18"/>
      <c r="I57" s="11"/>
      <c r="J57" s="11"/>
      <c r="K57" s="11"/>
    </row>
    <row r="58" spans="2:11">
      <c r="B58" s="102"/>
      <c r="C58" s="18"/>
      <c r="D58" s="5"/>
      <c r="E58" s="40" t="str">
        <f>+CONCATENATE("Funding Required for ",H23)</f>
        <v>Funding Required for Purchase of New Business</v>
      </c>
      <c r="F58" s="41">
        <f>IF(ISERROR(F54-F56),"",(F54-F56))</f>
        <v>123567</v>
      </c>
      <c r="H58" s="3"/>
      <c r="I58" s="11"/>
      <c r="J58" s="11"/>
      <c r="K58" s="11"/>
    </row>
    <row r="59" spans="2:11">
      <c r="B59" s="1"/>
      <c r="C59" s="1"/>
      <c r="D59" s="1"/>
      <c r="E59" s="4"/>
      <c r="F59" s="1"/>
      <c r="G59" s="2"/>
      <c r="H59" s="2"/>
      <c r="I59" s="1"/>
      <c r="J59" s="1"/>
      <c r="K59" s="1"/>
    </row>
    <row r="60" spans="2:11" ht="5.0999999999999996" customHeight="1">
      <c r="B60" s="72"/>
      <c r="C60" s="72"/>
      <c r="D60" s="72"/>
      <c r="E60" s="73"/>
      <c r="F60" s="72"/>
      <c r="G60" s="72"/>
      <c r="H60" s="72"/>
      <c r="I60" s="72"/>
      <c r="J60" s="72"/>
      <c r="K60" s="72"/>
    </row>
    <row r="62" spans="2:11" ht="12.75" customHeight="1"/>
    <row r="63" spans="2:11" ht="12.75" customHeight="1"/>
    <row r="64" spans="2:11" ht="12.75" customHeight="1"/>
    <row r="67" ht="5.0999999999999996" customHeight="1"/>
    <row r="89" ht="5.0999999999999996" customHeight="1"/>
    <row r="93" ht="5.0999999999999996" customHeight="1"/>
    <row r="95" ht="5.0999999999999996" customHeight="1"/>
    <row r="97" ht="5.0999999999999996" customHeight="1"/>
  </sheetData>
  <sheetProtection password="AFFB" sheet="1" objects="1" scenarios="1" selectLockedCells="1"/>
  <mergeCells count="54">
    <mergeCell ref="H23:K23"/>
    <mergeCell ref="C28:D28"/>
    <mergeCell ref="C29:D29"/>
    <mergeCell ref="H26:I26"/>
    <mergeCell ref="E25:I25"/>
    <mergeCell ref="B25:B58"/>
    <mergeCell ref="H38:I38"/>
    <mergeCell ref="H27:I27"/>
    <mergeCell ref="H28:I28"/>
    <mergeCell ref="H29:I29"/>
    <mergeCell ref="H30:I30"/>
    <mergeCell ref="H31:I31"/>
    <mergeCell ref="H32:I32"/>
    <mergeCell ref="H33:I33"/>
    <mergeCell ref="H34:I34"/>
    <mergeCell ref="H35:I35"/>
    <mergeCell ref="H36:I36"/>
    <mergeCell ref="H45:I45"/>
    <mergeCell ref="H46:I46"/>
    <mergeCell ref="H47:I47"/>
    <mergeCell ref="H48:I48"/>
    <mergeCell ref="B6:K10"/>
    <mergeCell ref="B4:K4"/>
    <mergeCell ref="B13:K13"/>
    <mergeCell ref="H22:K22"/>
    <mergeCell ref="B20:K20"/>
    <mergeCell ref="B15:K18"/>
    <mergeCell ref="C48:D48"/>
    <mergeCell ref="C45:D45"/>
    <mergeCell ref="C36:D36"/>
    <mergeCell ref="C37:D37"/>
    <mergeCell ref="C42:D42"/>
    <mergeCell ref="C43:D43"/>
    <mergeCell ref="C44:D44"/>
    <mergeCell ref="C38:D38"/>
    <mergeCell ref="C39:D39"/>
    <mergeCell ref="C40:D40"/>
    <mergeCell ref="C41:D41"/>
    <mergeCell ref="H39:I39"/>
    <mergeCell ref="H37:I37"/>
    <mergeCell ref="B2:K2"/>
    <mergeCell ref="C46:D46"/>
    <mergeCell ref="C47:D47"/>
    <mergeCell ref="C35:D35"/>
    <mergeCell ref="C30:D30"/>
    <mergeCell ref="C31:D31"/>
    <mergeCell ref="C32:D32"/>
    <mergeCell ref="C33:D33"/>
    <mergeCell ref="C34:D34"/>
    <mergeCell ref="H43:I43"/>
    <mergeCell ref="H44:I44"/>
    <mergeCell ref="H40:I40"/>
    <mergeCell ref="H41:I41"/>
    <mergeCell ref="H42:I42"/>
  </mergeCells>
  <phoneticPr fontId="1" type="noConversion"/>
  <conditionalFormatting sqref="H28:I48">
    <cfRule type="expression" dxfId="0" priority="3" stopIfTrue="1">
      <formula>AND(F28&lt;&gt;"",H28="")</formula>
    </cfRule>
  </conditionalFormatting>
  <dataValidations xWindow="740" yWindow="661" count="6">
    <dataValidation type="custom" showInputMessage="1" showErrorMessage="1" sqref="E58:F58 E54:G54 E50:G52 F27 G27:G48">
      <formula1>$J$11="YES"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Enter Company Name" prompt="Please enter the name of your company.  Our template will use this input from you to create the final output that you will need in your business plan." sqref="H22:K22">
      <formula1>$J$11="Yes"</formula1>
    </dataValidation>
    <dataValidation type="list" allowBlank="1" showInputMessage="1" showErrorMessage="1" sqref="J11">
      <formula1>"Yes,No"</formula1>
    </dataValidation>
    <dataValidation type="custom" allowBlank="1" showInputMessage="1" showErrorMessage="1" errorTitle="Legal Disclaimer &amp; Copyright" error="You have failed to select &quot;Yes&quot; indicating your agreement to our Legal Disclaimer &amp; Copyright Information section at the begining of this template." sqref="E56">
      <formula1>$J$11="Yes"</formula1>
    </dataValidation>
    <dataValidation type="list" showInputMessage="1" showErrorMessage="1" errorTitle="Legal Disclaimer &amp; Copyright" error="You have failed to select &quot;Yes&quot; in our Legal Disclaimer &amp; Copyright Information section at the begining of this template." promptTitle="Project Type Input" prompt="Please use the drop down list to select the nature of your project from Starting a new business, purchase of an existing busienss and Existing business needs.  Our template will use your input to create the appropriate header in the final output." sqref="H23:K23">
      <formula1>"Startup of New Business,Purchase of New Business,Existing Business Needs"</formula1>
    </dataValidation>
    <dataValidation type="custom" showInputMessage="1" showErrorMessage="1" sqref="E28:F48 H28:I48 F56">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8"/>
  <sheetViews>
    <sheetView showGridLines="0" showRowColHeaders="0" zoomScaleNormal="100" workbookViewId="0">
      <selection activeCell="B4" sqref="B4:I9"/>
    </sheetView>
  </sheetViews>
  <sheetFormatPr defaultRowHeight="12.75"/>
  <cols>
    <col min="1" max="1" width="26.28515625" style="6" customWidth="1"/>
    <col min="2" max="2" width="11.5703125" style="6" customWidth="1"/>
    <col min="3" max="3" width="13.140625" style="6" customWidth="1"/>
    <col min="4" max="4" width="3.7109375" style="6" customWidth="1"/>
    <col min="5" max="5" width="41.42578125" style="6" customWidth="1"/>
    <col min="6" max="7" width="13.28515625" style="6" customWidth="1"/>
    <col min="8" max="8" width="3.7109375" style="6" customWidth="1"/>
    <col min="9" max="9" width="27.42578125" style="6" customWidth="1"/>
    <col min="10" max="16384" width="9.140625" style="6"/>
  </cols>
  <sheetData>
    <row r="1" spans="2:9" ht="20.100000000000001" customHeight="1"/>
    <row r="2" spans="2:9">
      <c r="B2" s="80" t="s">
        <v>4</v>
      </c>
      <c r="C2" s="80"/>
      <c r="D2" s="80"/>
      <c r="E2" s="80"/>
      <c r="F2" s="80"/>
      <c r="G2" s="80"/>
      <c r="H2" s="80"/>
      <c r="I2" s="80"/>
    </row>
    <row r="3" spans="2:9" ht="5.0999999999999996" customHeight="1">
      <c r="E3" s="7"/>
    </row>
    <row r="4" spans="2:9">
      <c r="B4" s="115" t="s">
        <v>34</v>
      </c>
      <c r="C4" s="116"/>
      <c r="D4" s="116"/>
      <c r="E4" s="116"/>
      <c r="F4" s="116"/>
      <c r="G4" s="116"/>
      <c r="H4" s="116"/>
      <c r="I4" s="117"/>
    </row>
    <row r="5" spans="2:9">
      <c r="B5" s="118"/>
      <c r="C5" s="119"/>
      <c r="D5" s="119"/>
      <c r="E5" s="119"/>
      <c r="F5" s="119"/>
      <c r="G5" s="119"/>
      <c r="H5" s="119"/>
      <c r="I5" s="120"/>
    </row>
    <row r="6" spans="2:9">
      <c r="B6" s="118"/>
      <c r="C6" s="119"/>
      <c r="D6" s="119"/>
      <c r="E6" s="119"/>
      <c r="F6" s="119"/>
      <c r="G6" s="119"/>
      <c r="H6" s="119"/>
      <c r="I6" s="120"/>
    </row>
    <row r="7" spans="2:9">
      <c r="B7" s="118"/>
      <c r="C7" s="119"/>
      <c r="D7" s="119"/>
      <c r="E7" s="119"/>
      <c r="F7" s="119"/>
      <c r="G7" s="119"/>
      <c r="H7" s="119"/>
      <c r="I7" s="120"/>
    </row>
    <row r="8" spans="2:9">
      <c r="B8" s="118"/>
      <c r="C8" s="119"/>
      <c r="D8" s="119"/>
      <c r="E8" s="119"/>
      <c r="F8" s="119"/>
      <c r="G8" s="119"/>
      <c r="H8" s="119"/>
      <c r="I8" s="120"/>
    </row>
    <row r="9" spans="2:9">
      <c r="B9" s="121"/>
      <c r="C9" s="122"/>
      <c r="D9" s="122"/>
      <c r="E9" s="122"/>
      <c r="F9" s="122"/>
      <c r="G9" s="122"/>
      <c r="H9" s="122"/>
      <c r="I9" s="123"/>
    </row>
    <row r="10" spans="2:9" ht="24.95" customHeight="1"/>
    <row r="11" spans="2:9">
      <c r="D11" s="51"/>
      <c r="E11" s="52"/>
      <c r="F11" s="52"/>
      <c r="G11" s="52"/>
      <c r="H11" s="53"/>
    </row>
    <row r="12" spans="2:9">
      <c r="D12" s="54"/>
      <c r="E12" s="124" t="str">
        <f>+IF(Input!H22="","",PROPER(Input!H22))</f>
        <v>Your Business Name</v>
      </c>
      <c r="F12" s="125"/>
      <c r="G12" s="126"/>
      <c r="H12" s="55"/>
    </row>
    <row r="13" spans="2:9">
      <c r="D13" s="54"/>
      <c r="E13" s="127" t="str">
        <f>+CONCATENATE("Estimate of Funds required for ",Input!H23)</f>
        <v>Estimate of Funds required for Purchase of New Business</v>
      </c>
      <c r="F13" s="128"/>
      <c r="G13" s="129"/>
      <c r="H13" s="55"/>
    </row>
    <row r="14" spans="2:9">
      <c r="D14" s="54"/>
      <c r="E14" s="59" t="str">
        <f>+Input!E27</f>
        <v>Description of Cost</v>
      </c>
      <c r="F14" s="60" t="str">
        <f>+Input!F27</f>
        <v>Amount</v>
      </c>
      <c r="G14" s="61" t="str">
        <f>+Input!G27</f>
        <v>% of total</v>
      </c>
      <c r="H14" s="55"/>
    </row>
    <row r="15" spans="2:9" ht="5.0999999999999996" customHeight="1">
      <c r="D15" s="54"/>
      <c r="E15" s="62"/>
      <c r="F15" s="19"/>
      <c r="G15" s="63"/>
      <c r="H15" s="55"/>
    </row>
    <row r="16" spans="2:9">
      <c r="D16" s="54"/>
      <c r="E16" s="64" t="str">
        <f>+IF(Input!E28&lt;&gt;"",Input!E28,"")</f>
        <v>Capital Improvements to Location</v>
      </c>
      <c r="F16" s="23">
        <f>+IF(Input!F28&lt;&gt;"",Input!F28,"")</f>
        <v>200000</v>
      </c>
      <c r="G16" s="65">
        <f>+IF(Input!G28&lt;&gt;"",Input!G28,"")</f>
        <v>0.57636887608069165</v>
      </c>
      <c r="H16" s="55"/>
    </row>
    <row r="17" spans="4:8">
      <c r="D17" s="54"/>
      <c r="E17" s="66" t="str">
        <f>+IF(Input!E29&lt;&gt;"",Input!E29,"")</f>
        <v>Bank Charges &amp; Fees</v>
      </c>
      <c r="F17" s="20">
        <f>+IF(Input!F29&lt;&gt;"",Input!F29,"")</f>
        <v>4077</v>
      </c>
      <c r="G17" s="67">
        <f>+IF(Input!G29&lt;&gt;"",Input!G29,"")</f>
        <v>1.1749279538904899E-2</v>
      </c>
      <c r="H17" s="55"/>
    </row>
    <row r="18" spans="4:8">
      <c r="D18" s="54"/>
      <c r="E18" s="64" t="str">
        <f>+IF(Input!E30&lt;&gt;"",Input!E30,"")</f>
        <v>Business &amp; Liability Insurance</v>
      </c>
      <c r="F18" s="23">
        <f>+IF(Input!F30&lt;&gt;"",Input!F30,"")</f>
        <v>14559</v>
      </c>
      <c r="G18" s="65">
        <f>+IF(Input!G30&lt;&gt;"",Input!G30,"")</f>
        <v>4.195677233429395E-2</v>
      </c>
      <c r="H18" s="55"/>
    </row>
    <row r="19" spans="4:8">
      <c r="D19" s="54"/>
      <c r="E19" s="66" t="str">
        <f>+IF(Input!E31&lt;&gt;"",Input!E31,"")</f>
        <v>Misc. Expenses</v>
      </c>
      <c r="F19" s="20">
        <f>+IF(Input!F31&lt;&gt;"",Input!F31,"")</f>
        <v>3931</v>
      </c>
      <c r="G19" s="67">
        <f>+IF(Input!G31&lt;&gt;"",Input!G31,"")</f>
        <v>1.1328530259365994E-2</v>
      </c>
      <c r="H19" s="55"/>
    </row>
    <row r="20" spans="4:8">
      <c r="D20" s="54"/>
      <c r="E20" s="64" t="str">
        <f>+IF(Input!E32&lt;&gt;"",Input!E32,"")</f>
        <v>Furniture &amp; Fixtures</v>
      </c>
      <c r="F20" s="23">
        <f>+IF(Input!F32&lt;&gt;"",Input!F32,"")</f>
        <v>58000</v>
      </c>
      <c r="G20" s="65">
        <f>+IF(Input!G32&lt;&gt;"",Input!G32,"")</f>
        <v>0.16714697406340057</v>
      </c>
      <c r="H20" s="55"/>
    </row>
    <row r="21" spans="4:8">
      <c r="D21" s="54"/>
      <c r="E21" s="66" t="str">
        <f>+IF(Input!E33&lt;&gt;"",Input!E33,"")</f>
        <v>Tools</v>
      </c>
      <c r="F21" s="20">
        <f>+IF(Input!F33&lt;&gt;"",Input!F33,"")</f>
        <v>850</v>
      </c>
      <c r="G21" s="67">
        <f>+IF(Input!G33&lt;&gt;"",Input!G33,"")</f>
        <v>2.4495677233429395E-3</v>
      </c>
      <c r="H21" s="55"/>
    </row>
    <row r="22" spans="4:8">
      <c r="D22" s="54"/>
      <c r="E22" s="64" t="str">
        <f>+IF(Input!E34&lt;&gt;"",Input!E34,"")</f>
        <v>Cook Line</v>
      </c>
      <c r="F22" s="23">
        <f>+IF(Input!F34&lt;&gt;"",Input!F34,"")</f>
        <v>33150</v>
      </c>
      <c r="G22" s="65">
        <f>+IF(Input!G34&lt;&gt;"",Input!G34,"")</f>
        <v>9.5533141210374636E-2</v>
      </c>
      <c r="H22" s="55"/>
    </row>
    <row r="23" spans="4:8">
      <c r="D23" s="54"/>
      <c r="E23" s="66" t="str">
        <f>+IF(Input!E35&lt;&gt;"",Input!E35,"")</f>
        <v>Fryer</v>
      </c>
      <c r="F23" s="20">
        <f>+IF(Input!F35&lt;&gt;"",Input!F35,"")</f>
        <v>35000</v>
      </c>
      <c r="G23" s="67">
        <f>+IF(Input!G35&lt;&gt;"",Input!G35,"")</f>
        <v>0.10086455331412104</v>
      </c>
      <c r="H23" s="55"/>
    </row>
    <row r="24" spans="4:8">
      <c r="D24" s="54"/>
      <c r="E24" s="64" t="str">
        <f>+IF(Input!E36&lt;&gt;"",Input!E36,"")</f>
        <v>Walk In Cooler</v>
      </c>
      <c r="F24" s="23">
        <f>+IF(Input!F36&lt;&gt;"",Input!F36,"")</f>
        <v>20000</v>
      </c>
      <c r="G24" s="65">
        <f>+IF(Input!G36&lt;&gt;"",Input!G36,"")</f>
        <v>5.7636887608069162E-2</v>
      </c>
      <c r="H24" s="55"/>
    </row>
    <row r="25" spans="4:8">
      <c r="D25" s="54"/>
      <c r="E25" s="66" t="str">
        <f>+IF(Input!E37&lt;&gt;"",Input!E37,"")</f>
        <v>Inventory</v>
      </c>
      <c r="F25" s="20">
        <f>+IF(Input!F37&lt;&gt;"",Input!F37,"")</f>
        <v>20000</v>
      </c>
      <c r="G25" s="67">
        <f>+IF(Input!G37&lt;&gt;"",Input!G37,"")</f>
        <v>5.7636887608069162E-2</v>
      </c>
      <c r="H25" s="55"/>
    </row>
    <row r="26" spans="4:8">
      <c r="D26" s="54"/>
      <c r="E26" s="64" t="str">
        <f>+IF(Input!E38&lt;&gt;"",Input!E38,"")</f>
        <v/>
      </c>
      <c r="F26" s="23" t="str">
        <f>+IF(Input!F38&lt;&gt;"",Input!F38,"")</f>
        <v/>
      </c>
      <c r="G26" s="65" t="str">
        <f>+IF(Input!G38&lt;&gt;"",Input!G38,"")</f>
        <v/>
      </c>
      <c r="H26" s="55"/>
    </row>
    <row r="27" spans="4:8">
      <c r="D27" s="54"/>
      <c r="E27" s="66" t="str">
        <f>+IF(Input!E39&lt;&gt;"",Input!E39,"")</f>
        <v/>
      </c>
      <c r="F27" s="20" t="str">
        <f>+IF(Input!F39&lt;&gt;"",Input!F39,"")</f>
        <v/>
      </c>
      <c r="G27" s="67" t="str">
        <f>+IF(Input!G39&lt;&gt;"",Input!G39,"")</f>
        <v/>
      </c>
      <c r="H27" s="55"/>
    </row>
    <row r="28" spans="4:8">
      <c r="D28" s="54"/>
      <c r="E28" s="64" t="str">
        <f>+IF(Input!E40&lt;&gt;"",Input!E40,"")</f>
        <v/>
      </c>
      <c r="F28" s="23" t="str">
        <f>+IF(Input!F40&lt;&gt;"",Input!F40,"")</f>
        <v/>
      </c>
      <c r="G28" s="65" t="str">
        <f>+IF(Input!G40&lt;&gt;"",Input!G40,"")</f>
        <v/>
      </c>
      <c r="H28" s="55"/>
    </row>
    <row r="29" spans="4:8">
      <c r="D29" s="54"/>
      <c r="E29" s="66" t="str">
        <f>+IF(Input!E41&lt;&gt;"",Input!E41,"")</f>
        <v/>
      </c>
      <c r="F29" s="20" t="str">
        <f>+IF(Input!F41&lt;&gt;"",Input!F41,"")</f>
        <v/>
      </c>
      <c r="G29" s="67" t="str">
        <f>+IF(Input!G41&lt;&gt;"",Input!G41,"")</f>
        <v/>
      </c>
      <c r="H29" s="55"/>
    </row>
    <row r="30" spans="4:8">
      <c r="D30" s="54"/>
      <c r="E30" s="64" t="str">
        <f>+IF(Input!E42&lt;&gt;"",Input!E42,"")</f>
        <v/>
      </c>
      <c r="F30" s="23" t="str">
        <f>+IF(Input!F42&lt;&gt;"",Input!F42,"")</f>
        <v/>
      </c>
      <c r="G30" s="65" t="str">
        <f>+IF(Input!G42&lt;&gt;"",Input!G42,"")</f>
        <v/>
      </c>
      <c r="H30" s="55"/>
    </row>
    <row r="31" spans="4:8">
      <c r="D31" s="54"/>
      <c r="E31" s="66" t="str">
        <f>+IF(Input!E43&lt;&gt;"",Input!E43,"")</f>
        <v/>
      </c>
      <c r="F31" s="20" t="str">
        <f>+IF(Input!F43&lt;&gt;"",Input!F43,"")</f>
        <v/>
      </c>
      <c r="G31" s="67" t="str">
        <f>+IF(Input!G43&lt;&gt;"",Input!G43,"")</f>
        <v/>
      </c>
      <c r="H31" s="55"/>
    </row>
    <row r="32" spans="4:8">
      <c r="D32" s="54"/>
      <c r="E32" s="64" t="str">
        <f>+IF(Input!E44&lt;&gt;"",Input!E44,"")</f>
        <v/>
      </c>
      <c r="F32" s="23" t="str">
        <f>+IF(Input!F44&lt;&gt;"",Input!F44,"")</f>
        <v/>
      </c>
      <c r="G32" s="65" t="str">
        <f>+IF(Input!G44&lt;&gt;"",Input!G44,"")</f>
        <v/>
      </c>
      <c r="H32" s="55"/>
    </row>
    <row r="33" spans="4:8">
      <c r="D33" s="54"/>
      <c r="E33" s="66" t="str">
        <f>+IF(Input!E45&lt;&gt;"",Input!E45,"")</f>
        <v/>
      </c>
      <c r="F33" s="20" t="str">
        <f>+IF(Input!F45&lt;&gt;"",Input!F45,"")</f>
        <v/>
      </c>
      <c r="G33" s="67" t="str">
        <f>+IF(Input!G45&lt;&gt;"",Input!G45,"")</f>
        <v/>
      </c>
      <c r="H33" s="55"/>
    </row>
    <row r="34" spans="4:8">
      <c r="D34" s="54"/>
      <c r="E34" s="64" t="str">
        <f>+IF(Input!E46&lt;&gt;"",Input!E46,"")</f>
        <v/>
      </c>
      <c r="F34" s="23" t="str">
        <f>+IF(Input!F46&lt;&gt;"",Input!F46,"")</f>
        <v/>
      </c>
      <c r="G34" s="65" t="str">
        <f>+IF(Input!G46&lt;&gt;"",Input!G46,"")</f>
        <v/>
      </c>
      <c r="H34" s="55"/>
    </row>
    <row r="35" spans="4:8">
      <c r="D35" s="54"/>
      <c r="E35" s="66" t="str">
        <f>+IF(Input!E47&lt;&gt;"",Input!E47,"")</f>
        <v/>
      </c>
      <c r="F35" s="20" t="str">
        <f>+IF(Input!F47&lt;&gt;"",Input!F47,"")</f>
        <v/>
      </c>
      <c r="G35" s="67" t="str">
        <f>+IF(Input!G47&lt;&gt;"",Input!G47,"")</f>
        <v/>
      </c>
      <c r="H35" s="55"/>
    </row>
    <row r="36" spans="4:8">
      <c r="D36" s="54"/>
      <c r="E36" s="64" t="str">
        <f>+IF(Input!E48&lt;&gt;"",Input!E48,"")</f>
        <v/>
      </c>
      <c r="F36" s="23" t="str">
        <f>+IF(Input!F48&lt;&gt;"",Input!F48,"")</f>
        <v/>
      </c>
      <c r="G36" s="65" t="str">
        <f>+IF(Input!G48&lt;&gt;"",Input!G48,"")</f>
        <v/>
      </c>
      <c r="H36" s="55"/>
    </row>
    <row r="37" spans="4:8" ht="5.0999999999999996" customHeight="1">
      <c r="D37" s="54"/>
      <c r="E37" s="62"/>
      <c r="F37" s="26"/>
      <c r="G37" s="63"/>
      <c r="H37" s="55"/>
    </row>
    <row r="38" spans="4:8">
      <c r="D38" s="54"/>
      <c r="E38" s="68" t="str">
        <f>+IF(Input!E50&lt;&gt;"",Input!E50,"")</f>
        <v>Total Estimated Fixed Asset Purchase cost</v>
      </c>
      <c r="F38" s="24">
        <f>+IF(Input!F50&lt;&gt;"",Input!F50,"")</f>
        <v>347000</v>
      </c>
      <c r="G38" s="69">
        <f>+IF(Input!G50&lt;&gt;"",Input!G50,"")</f>
        <v>0.89073253124622975</v>
      </c>
      <c r="H38" s="55"/>
    </row>
    <row r="39" spans="4:8">
      <c r="D39" s="54"/>
      <c r="E39" s="68" t="str">
        <f>+IF(Input!E51&lt;&gt;"",Input!E51,"")</f>
        <v>Total Estimated Operating Expenses</v>
      </c>
      <c r="F39" s="24">
        <f>+IF(Input!F51&lt;&gt;"",Input!F51,"")</f>
        <v>22567</v>
      </c>
      <c r="G39" s="69">
        <f>+IF(Input!G51&lt;&gt;"",Input!G51,"")</f>
        <v>5.7928417961480308E-2</v>
      </c>
      <c r="H39" s="55"/>
    </row>
    <row r="40" spans="4:8">
      <c r="D40" s="54"/>
      <c r="E40" s="68" t="str">
        <f>+IF(Input!E52&lt;&gt;"",Input!E52,"")</f>
        <v>Total Estimated Initial Inventory</v>
      </c>
      <c r="F40" s="24">
        <f>+IF(Input!F52&lt;&gt;"",Input!F52,"")</f>
        <v>20000</v>
      </c>
      <c r="G40" s="69">
        <f>+IF(Input!G52&lt;&gt;"",Input!G52,"")</f>
        <v>5.1339050792289904E-2</v>
      </c>
      <c r="H40" s="55"/>
    </row>
    <row r="41" spans="4:8" ht="5.0999999999999996" customHeight="1">
      <c r="D41" s="54"/>
      <c r="E41" s="62"/>
      <c r="F41" s="19"/>
      <c r="G41" s="63"/>
      <c r="H41" s="55"/>
    </row>
    <row r="42" spans="4:8">
      <c r="D42" s="54"/>
      <c r="E42" s="68" t="str">
        <f>+IF(Input!E54&lt;&gt;"",Input!E54,"")</f>
        <v>Total Funds Required for Purchase of New Business</v>
      </c>
      <c r="F42" s="24">
        <f>+IF(Input!F54&lt;&gt;"",Input!F54,"")</f>
        <v>389567</v>
      </c>
      <c r="G42" s="69">
        <f>+IF(Input!G54&lt;&gt;"",Input!G54,"")</f>
        <v>1</v>
      </c>
      <c r="H42" s="55"/>
    </row>
    <row r="43" spans="4:8" ht="5.0999999999999996" customHeight="1">
      <c r="D43" s="54"/>
      <c r="E43" s="62"/>
      <c r="F43" s="26"/>
      <c r="G43" s="63"/>
      <c r="H43" s="55"/>
    </row>
    <row r="44" spans="4:8">
      <c r="D44" s="54"/>
      <c r="E44" s="64" t="str">
        <f>+IF(Input!E56&lt;&gt;"",Input!E56,"")</f>
        <v>Cash from Partners / Owners</v>
      </c>
      <c r="F44" s="23">
        <f>+IF(Input!F56&lt;&gt;"",Input!F56,"")</f>
        <v>266000</v>
      </c>
      <c r="G44" s="70"/>
      <c r="H44" s="55"/>
    </row>
    <row r="45" spans="4:8" ht="5.0999999999999996" customHeight="1">
      <c r="D45" s="54"/>
      <c r="E45" s="62"/>
      <c r="F45" s="26"/>
      <c r="G45" s="70"/>
      <c r="H45" s="55"/>
    </row>
    <row r="46" spans="4:8">
      <c r="D46" s="54"/>
      <c r="E46" s="71" t="str">
        <f>+IF(Input!E58&lt;&gt;"",Input!E58,"")</f>
        <v>Funding Required for Purchase of New Business</v>
      </c>
      <c r="F46" s="25">
        <f>+IF(Input!F58&lt;&gt;"",Input!F58,"")</f>
        <v>123567</v>
      </c>
      <c r="G46" s="70"/>
      <c r="H46" s="55"/>
    </row>
    <row r="47" spans="4:8" ht="13.5">
      <c r="D47" s="54"/>
      <c r="E47" s="130" t="s">
        <v>3</v>
      </c>
      <c r="F47" s="131"/>
      <c r="G47" s="132"/>
      <c r="H47" s="55"/>
    </row>
    <row r="48" spans="4:8">
      <c r="D48" s="56"/>
      <c r="E48" s="57"/>
      <c r="F48" s="57"/>
      <c r="G48" s="57"/>
      <c r="H48" s="58"/>
    </row>
  </sheetData>
  <sheetProtection password="AFFB" sheet="1" objects="1" scenarios="1"/>
  <mergeCells count="5">
    <mergeCell ref="B2:I2"/>
    <mergeCell ref="B4:I9"/>
    <mergeCell ref="E12:G12"/>
    <mergeCell ref="E13:G13"/>
    <mergeCell ref="E47:G47"/>
  </mergeCells>
  <phoneticPr fontId="1" type="noConversion"/>
  <hyperlinks>
    <hyperlink ref="E4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2012-12-22T01:21:21Z</dcterms:modified>
</cp:coreProperties>
</file>