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SheetTabs="0" xWindow="19215" yWindow="45" windowWidth="19125" windowHeight="12810"/>
  </bookViews>
  <sheets>
    <sheet name="Input" sheetId="1" r:id="rId1"/>
    <sheet name="Output" sheetId="2" r:id="rId2"/>
  </sheets>
  <definedNames>
    <definedName name="FixedCosts">OFFSET(Input!$K$30,0,0,COUNTA(Input!$K:$K)-2,1)</definedName>
    <definedName name="GrossProfit">OFFSET(Input!$J$30,0,0,COUNTA(Input!$J:$J)-2,-1)</definedName>
    <definedName name="_xlnm.Print_Area" localSheetId="0">Input!$B$4:$P$4</definedName>
    <definedName name="_xlnm.Print_Area" localSheetId="1">Output!$B$2:$J$2</definedName>
    <definedName name="Sales">OFFSET(Input!$I$30,0,0,COUNTA(Input!$I:$I)-2,1)</definedName>
  </definedNames>
  <calcPr calcId="125725"/>
</workbook>
</file>

<file path=xl/calcChain.xml><?xml version="1.0" encoding="utf-8"?>
<calcChain xmlns="http://schemas.openxmlformats.org/spreadsheetml/2006/main">
  <c r="I32" i="1"/>
  <c r="I33" s="1"/>
  <c r="I34" s="1"/>
  <c r="I35" s="1"/>
  <c r="I36" s="1"/>
  <c r="I37" s="1"/>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I78" s="1"/>
  <c r="I79" s="1"/>
  <c r="I31"/>
  <c r="E12" i="2"/>
  <c r="G30" i="1"/>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M25"/>
  <c r="J30" s="1"/>
  <c r="E74"/>
  <c r="G74" l="1"/>
  <c r="G76" s="1"/>
  <c r="E13" i="2" l="1"/>
  <c r="E14"/>
  <c r="G78" i="1"/>
  <c r="K76"/>
  <c r="K72"/>
  <c r="K68"/>
  <c r="K64"/>
  <c r="K60"/>
  <c r="K56"/>
  <c r="K52"/>
  <c r="K48"/>
  <c r="K44"/>
  <c r="K40"/>
  <c r="K36"/>
  <c r="K32"/>
  <c r="K77"/>
  <c r="K73"/>
  <c r="K69"/>
  <c r="K65"/>
  <c r="K61"/>
  <c r="K57"/>
  <c r="K53"/>
  <c r="K49"/>
  <c r="K45"/>
  <c r="K41"/>
  <c r="K37"/>
  <c r="K33"/>
  <c r="K78"/>
  <c r="K74"/>
  <c r="K70"/>
  <c r="K66"/>
  <c r="K62"/>
  <c r="K58"/>
  <c r="K54"/>
  <c r="K50"/>
  <c r="K46"/>
  <c r="K42"/>
  <c r="K38"/>
  <c r="K34"/>
  <c r="K30"/>
  <c r="K79"/>
  <c r="K75"/>
  <c r="K71"/>
  <c r="K67"/>
  <c r="K63"/>
  <c r="K59"/>
  <c r="K55"/>
  <c r="K51"/>
  <c r="K47"/>
  <c r="K43"/>
  <c r="K39"/>
  <c r="K35"/>
  <c r="K31"/>
  <c r="J31" l="1"/>
  <c r="J32" l="1"/>
  <c r="J33" l="1"/>
  <c r="J34" l="1"/>
  <c r="J35" l="1"/>
  <c r="J36" l="1"/>
  <c r="J37" l="1"/>
  <c r="J38" l="1"/>
  <c r="J39" l="1"/>
  <c r="J40" l="1"/>
  <c r="J41" l="1"/>
  <c r="J42" l="1"/>
  <c r="J43" l="1"/>
  <c r="J44" l="1"/>
  <c r="J45" l="1"/>
  <c r="J46" l="1"/>
  <c r="J47" l="1"/>
  <c r="J48" l="1"/>
  <c r="J49" l="1"/>
  <c r="J50" l="1"/>
  <c r="J51" l="1"/>
  <c r="J52" l="1"/>
  <c r="J53" l="1"/>
  <c r="J54" l="1"/>
  <c r="J55" l="1"/>
  <c r="J56" l="1"/>
  <c r="J57" l="1"/>
  <c r="J58" l="1"/>
  <c r="J59" l="1"/>
  <c r="J60" l="1"/>
  <c r="J61" l="1"/>
  <c r="J62" l="1"/>
  <c r="J63" l="1"/>
  <c r="J64" l="1"/>
  <c r="J65" l="1"/>
  <c r="J66" l="1"/>
  <c r="J67" l="1"/>
  <c r="J68" l="1"/>
  <c r="J69" l="1"/>
  <c r="J70" l="1"/>
  <c r="J71" l="1"/>
  <c r="J72" l="1"/>
  <c r="J73" l="1"/>
  <c r="J74" l="1"/>
  <c r="J75" l="1"/>
  <c r="J76" l="1"/>
  <c r="J77" l="1"/>
  <c r="J79" l="1"/>
  <c r="J78"/>
</calcChain>
</file>

<file path=xl/sharedStrings.xml><?xml version="1.0" encoding="utf-8"?>
<sst xmlns="http://schemas.openxmlformats.org/spreadsheetml/2006/main" count="60" uniqueCount="60">
  <si>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</si>
  <si>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</si>
  <si>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</si>
  <si>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</si>
  <si>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</si>
  <si>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</si>
  <si>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</si>
  <si>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Range1</t>
  </si>
  <si>
    <t>Range2</t>
  </si>
  <si>
    <t>Description of Operating Expenses</t>
  </si>
  <si>
    <t>% of Operating 
that are Fixed</t>
  </si>
  <si>
    <t>Total Operating
Expenses</t>
  </si>
  <si>
    <t>Adjusted Operating
Expenses</t>
  </si>
  <si>
    <t>TOTAL</t>
  </si>
  <si>
    <t>Gross
Profit</t>
  </si>
  <si>
    <t>Fixed
Costs</t>
  </si>
  <si>
    <t>Enter Name of Your Company</t>
  </si>
  <si>
    <t>Sales Price per Unit for Product / Service</t>
  </si>
  <si>
    <t>Gross Margin (in %)</t>
  </si>
  <si>
    <t>Sales</t>
  </si>
  <si>
    <t>Break Even Point of Sales (in Units of Products or Service Sold)</t>
  </si>
  <si>
    <t>First Unit of Goods or Service Sold in Chart</t>
  </si>
  <si>
    <t>Last Unit of Goods or Service Sold in Chart (3 times the break even)</t>
  </si>
  <si>
    <t>This template allows you to compute the break even point for your business.  The break even point is of course that level of sales in units of your products or services that allows you to cover all the operating expenses that are fixed and that a business must meet in order to survive.  Thus the first step for you to do is to enter in the name of your company and the sale price per unit of product or services sold in the first year of operations.</t>
  </si>
  <si>
    <t>NOTES</t>
  </si>
  <si>
    <t>BREAK EVEN ANALYSIS</t>
  </si>
  <si>
    <t>OPERATING EXPENSE INPUT TABLE</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</si>
  <si>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</si>
  <si>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</si>
  <si>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TEMPLATE FOR BREAK EVEN ANALYSIS</t>
  </si>
  <si>
    <t>Accounting &amp; Legal Fees</t>
  </si>
  <si>
    <t>Advertising</t>
  </si>
  <si>
    <t>Auto Expenses</t>
  </si>
  <si>
    <t>Bad Debts</t>
  </si>
  <si>
    <t>Bank charges</t>
  </si>
  <si>
    <t>Charitable Donations</t>
  </si>
  <si>
    <t>Cleaning / Janitorial Services</t>
  </si>
  <si>
    <t>Credit card processing</t>
  </si>
  <si>
    <t xml:space="preserve">Depreciation </t>
  </si>
  <si>
    <t>Employer Taxes</t>
  </si>
  <si>
    <t>Entertainment</t>
  </si>
  <si>
    <t>Gifts</t>
  </si>
  <si>
    <t>Gross Wages</t>
  </si>
  <si>
    <t>Insurance</t>
  </si>
  <si>
    <t>Office Expenses</t>
  </si>
  <si>
    <t>Office Supplies</t>
  </si>
  <si>
    <t xml:space="preserve">Paper &amp; Printing Services </t>
  </si>
  <si>
    <t>Rent</t>
  </si>
  <si>
    <t>Security &amp; Computer maintenance</t>
  </si>
  <si>
    <t>Subscriptions, Licenses &amp; Fees</t>
  </si>
  <si>
    <t>Telephone</t>
  </si>
  <si>
    <t>Training</t>
  </si>
  <si>
    <t xml:space="preserve">Utilities </t>
  </si>
  <si>
    <t>Web Site Design &amp; Maintenance</t>
  </si>
  <si>
    <t>After entering in the basic information, you will need to enter each of the operating expenses ( from your P&amp;L), and enter what percent of each expense is fixed.  Thus Rent has to be and is considered to be a fixed expense.  Charitable Donations however are a discretionary expense.  We recommend that take some time to evaluate and enter in the each operating expense to arrive at a realistic Break Even point for your financial planning.</t>
  </si>
  <si>
    <t>Miscellaneous Expenses</t>
  </si>
  <si>
    <t>Our formulas will calculate the rest.    The Break Even Analysis table calculates the gross profit your business will earn for unit of products or services sold and from this we are able to see just how many units we have to sell to break even and survive.  For calculations and graphical representation we have charted the total sales volume to be three times the size of the break even so you can get a realistic visual of just how much you have to sell in order to survive and  cover your annual operating expenses</t>
  </si>
  <si>
    <t xml:space="preserve">                                                                             Please make sure you accurately put in the correct operating expenses and gross profit margins as this will most certainly affect the break even point for your business.  Remember that as your price per unit of sale of products or services goes up your break even point comes down.</t>
  </si>
  <si>
    <t>Gross Profit per Unit of Product / Service</t>
  </si>
  <si>
    <t>Your Business Name</t>
  </si>
</sst>
</file>

<file path=xl/styles.xml><?xml version="1.0" encoding="utf-8"?>
<styleSheet xmlns="http://schemas.openxmlformats.org/spreadsheetml/2006/main">
  <numFmts count="5">
    <numFmt numFmtId="164" formatCode="&quot;$&quot;#,##0"/>
    <numFmt numFmtId="165" formatCode="#,##0.0"/>
    <numFmt numFmtId="166" formatCode="0.0"/>
    <numFmt numFmtId="167" formatCode="[$-409]mmmm\-yy;@"/>
    <numFmt numFmtId="168" formatCode="&quot;$&quot;#,##0.00"/>
  </numFmts>
  <fonts count="12">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9"/>
      <name val="Times New Roman"/>
      <family val="1"/>
    </font>
    <font>
      <b/>
      <sz val="10"/>
      <color theme="0"/>
      <name val="Times New Roman"/>
      <family val="1"/>
    </font>
    <font>
      <b/>
      <sz val="10"/>
      <color theme="1"/>
      <name val="Times New Roman"/>
      <family val="1"/>
    </font>
  </fonts>
  <fills count="11">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32"/>
        <bgColor indexed="64"/>
      </patternFill>
    </fill>
    <fill>
      <patternFill patternType="solid">
        <fgColor indexed="26"/>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14996795556505021"/>
        <bgColor indexed="64"/>
      </patternFill>
    </fill>
  </fills>
  <borders count="9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style="thin">
        <color indexed="55"/>
      </right>
      <top style="thin">
        <color indexed="8"/>
      </top>
      <bottom style="thin">
        <color indexed="55"/>
      </bottom>
      <diagonal/>
    </border>
    <border>
      <left style="thin">
        <color indexed="22"/>
      </left>
      <right style="thin">
        <color indexed="8"/>
      </right>
      <top style="thin">
        <color indexed="9"/>
      </top>
      <bottom style="thin">
        <color indexed="8"/>
      </bottom>
      <diagonal/>
    </border>
    <border>
      <left style="thin">
        <color indexed="55"/>
      </left>
      <right style="thin">
        <color indexed="8"/>
      </right>
      <top style="thin">
        <color indexed="8"/>
      </top>
      <bottom style="thin">
        <color indexed="55"/>
      </bottom>
      <diagonal/>
    </border>
    <border>
      <left style="thin">
        <color indexed="64"/>
      </left>
      <right/>
      <top/>
      <bottom/>
      <diagonal/>
    </border>
    <border>
      <left/>
      <right style="thin">
        <color indexed="64"/>
      </right>
      <top/>
      <bottom/>
      <diagonal/>
    </border>
    <border>
      <left/>
      <right style="thin">
        <color indexed="8"/>
      </right>
      <top style="thin">
        <color indexed="55"/>
      </top>
      <bottom style="thin">
        <color indexed="55"/>
      </bottom>
      <diagonal/>
    </border>
    <border>
      <left style="thin">
        <color indexed="8"/>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diagonal/>
    </border>
    <border>
      <left style="thin">
        <color indexed="8"/>
      </left>
      <right style="thin">
        <color indexed="55"/>
      </right>
      <top style="thin">
        <color indexed="55"/>
      </top>
      <bottom/>
      <diagonal/>
    </border>
    <border>
      <left/>
      <right style="thin">
        <color indexed="22"/>
      </right>
      <top style="thin">
        <color indexed="9"/>
      </top>
      <bottom style="thin">
        <color indexed="8"/>
      </bottom>
      <diagonal/>
    </border>
    <border>
      <left style="thin">
        <color indexed="8"/>
      </left>
      <right style="thin">
        <color indexed="55"/>
      </right>
      <top/>
      <bottom style="thin">
        <color indexed="55"/>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top style="thin">
        <color indexed="55"/>
      </top>
      <bottom style="thin">
        <color indexed="8"/>
      </bottom>
      <diagonal/>
    </border>
    <border>
      <left/>
      <right/>
      <top style="thin">
        <color indexed="55"/>
      </top>
      <bottom style="thin">
        <color indexed="8"/>
      </bottom>
      <diagonal/>
    </border>
    <border>
      <left/>
      <right style="thin">
        <color indexed="8"/>
      </right>
      <top style="thin">
        <color indexed="55"/>
      </top>
      <bottom style="thin">
        <color indexed="8"/>
      </bottom>
      <diagonal/>
    </border>
    <border>
      <left style="thin">
        <color indexed="8"/>
      </left>
      <right style="thin">
        <color indexed="55"/>
      </right>
      <top style="thin">
        <color indexed="55"/>
      </top>
      <bottom style="thin">
        <color indexed="8"/>
      </bottom>
      <diagonal/>
    </border>
    <border>
      <left style="thin">
        <color indexed="55"/>
      </left>
      <right style="thin">
        <color indexed="55"/>
      </right>
      <top style="thin">
        <color indexed="55"/>
      </top>
      <bottom style="thin">
        <color indexed="8"/>
      </bottom>
      <diagonal/>
    </border>
    <border>
      <left/>
      <right style="thin">
        <color indexed="8"/>
      </right>
      <top/>
      <bottom style="thin">
        <color indexed="55"/>
      </bottom>
      <diagonal/>
    </border>
    <border>
      <left style="thin">
        <color indexed="8"/>
      </left>
      <right style="thin">
        <color indexed="8"/>
      </right>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8"/>
      </right>
      <top style="thin">
        <color indexed="55"/>
      </top>
      <bottom style="thin">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3"/>
      </right>
      <top style="thin">
        <color indexed="8"/>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8"/>
      </right>
      <top style="thin">
        <color indexed="8"/>
      </top>
      <bottom style="thin">
        <color indexed="63"/>
      </bottom>
      <diagonal/>
    </border>
    <border>
      <left style="thin">
        <color indexed="8"/>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8"/>
      </right>
      <top style="thin">
        <color indexed="63"/>
      </top>
      <bottom style="thin">
        <color indexed="63"/>
      </bottom>
      <diagonal/>
    </border>
    <border>
      <left style="thin">
        <color indexed="8"/>
      </left>
      <right style="thin">
        <color indexed="63"/>
      </right>
      <top style="thin">
        <color indexed="63"/>
      </top>
      <bottom style="thin">
        <color indexed="8"/>
      </bottom>
      <diagonal/>
    </border>
    <border>
      <left style="thin">
        <color indexed="63"/>
      </left>
      <right/>
      <top style="thin">
        <color indexed="63"/>
      </top>
      <bottom style="thin">
        <color indexed="8"/>
      </bottom>
      <diagonal/>
    </border>
    <border>
      <left/>
      <right/>
      <top style="thin">
        <color indexed="63"/>
      </top>
      <bottom style="thin">
        <color indexed="8"/>
      </bottom>
      <diagonal/>
    </border>
    <border>
      <left/>
      <right style="thin">
        <color indexed="8"/>
      </right>
      <top style="thin">
        <color indexed="63"/>
      </top>
      <bottom style="thin">
        <color indexed="8"/>
      </bottom>
      <diagonal/>
    </border>
    <border>
      <left style="thin">
        <color indexed="8"/>
      </left>
      <right/>
      <top style="thin">
        <color indexed="9"/>
      </top>
      <bottom style="thin">
        <color indexed="55"/>
      </bottom>
      <diagonal/>
    </border>
    <border>
      <left/>
      <right/>
      <top style="thin">
        <color indexed="9"/>
      </top>
      <bottom style="thin">
        <color indexed="55"/>
      </bottom>
      <diagonal/>
    </border>
    <border>
      <left/>
      <right style="thin">
        <color indexed="8"/>
      </right>
      <top style="thin">
        <color indexed="9"/>
      </top>
      <bottom style="thin">
        <color indexed="55"/>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8"/>
      </left>
      <right/>
      <top/>
      <bottom/>
      <diagonal/>
    </border>
    <border>
      <left/>
      <right style="thin">
        <color indexed="8"/>
      </right>
      <top/>
      <bottom/>
      <diagonal/>
    </border>
    <border>
      <left style="thin">
        <color indexed="8"/>
      </left>
      <right/>
      <top style="thin">
        <color indexed="9"/>
      </top>
      <bottom style="thin">
        <color indexed="9"/>
      </bottom>
      <diagonal/>
    </border>
    <border>
      <left style="thin">
        <color indexed="8"/>
      </left>
      <right style="thin">
        <color indexed="8"/>
      </right>
      <top style="thin">
        <color indexed="55"/>
      </top>
      <bottom style="thin">
        <color indexed="8"/>
      </bottom>
      <diagonal/>
    </border>
    <border>
      <left style="thin">
        <color theme="1"/>
      </left>
      <right/>
      <top/>
      <bottom style="hair">
        <color theme="0" tint="-0.24994659260841701"/>
      </bottom>
      <diagonal/>
    </border>
    <border>
      <left/>
      <right/>
      <top/>
      <bottom style="hair">
        <color theme="0" tint="-0.24994659260841701"/>
      </bottom>
      <diagonal/>
    </border>
    <border>
      <left/>
      <right style="thin">
        <color theme="1"/>
      </right>
      <top/>
      <bottom style="hair">
        <color theme="0"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146">
    <xf numFmtId="0" fontId="0" fillId="0" borderId="0" xfId="0"/>
    <xf numFmtId="0" fontId="3" fillId="0" borderId="0" xfId="0" applyFont="1"/>
    <xf numFmtId="10" fontId="3" fillId="0" borderId="0" xfId="0" applyNumberFormat="1" applyFont="1"/>
    <xf numFmtId="0" fontId="3" fillId="0" borderId="0" xfId="0" applyFont="1" applyAlignment="1">
      <alignment horizontal="left"/>
    </xf>
    <xf numFmtId="0" fontId="0" fillId="3" borderId="0" xfId="0" applyFill="1"/>
    <xf numFmtId="0" fontId="3" fillId="3" borderId="0" xfId="0" applyFont="1" applyFill="1" applyAlignment="1">
      <alignment horizontal="left"/>
    </xf>
    <xf numFmtId="0" fontId="0" fillId="4" borderId="1" xfId="0" applyFill="1" applyBorder="1" applyProtection="1"/>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0" xfId="0" applyFill="1" applyBorder="1" applyProtection="1"/>
    <xf numFmtId="0" fontId="0" fillId="4" borderId="5"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0" borderId="0" xfId="0" applyAlignment="1">
      <alignment horizontal="left"/>
    </xf>
    <xf numFmtId="0" fontId="0" fillId="0" borderId="0" xfId="0" applyProtection="1"/>
    <xf numFmtId="0" fontId="5" fillId="5" borderId="6" xfId="0" applyFont="1" applyFill="1" applyBorder="1" applyAlignment="1"/>
    <xf numFmtId="0" fontId="5" fillId="5" borderId="7" xfId="0" applyFont="1" applyFill="1" applyBorder="1" applyAlignment="1"/>
    <xf numFmtId="0" fontId="2" fillId="2" borderId="7" xfId="0" applyFont="1" applyFill="1" applyBorder="1" applyAlignment="1" applyProtection="1">
      <alignment horizontal="center"/>
      <protection locked="0"/>
    </xf>
    <xf numFmtId="0" fontId="8" fillId="5" borderId="8" xfId="0" applyFont="1" applyFill="1" applyBorder="1" applyAlignment="1" applyProtection="1"/>
    <xf numFmtId="1" fontId="9" fillId="0" borderId="9" xfId="0" applyNumberFormat="1" applyFont="1" applyFill="1" applyBorder="1" applyAlignment="1" applyProtection="1">
      <alignment horizontal="center" wrapText="1"/>
    </xf>
    <xf numFmtId="0" fontId="0" fillId="3" borderId="2" xfId="0" applyFill="1" applyBorder="1"/>
    <xf numFmtId="0" fontId="0" fillId="3" borderId="0" xfId="0" applyFill="1" applyBorder="1"/>
    <xf numFmtId="0" fontId="2" fillId="2" borderId="10" xfId="0" applyFont="1" applyFill="1" applyBorder="1" applyAlignment="1">
      <alignment horizontal="center"/>
    </xf>
    <xf numFmtId="1" fontId="9" fillId="0" borderId="11" xfId="0" applyNumberFormat="1" applyFont="1" applyFill="1" applyBorder="1" applyAlignment="1" applyProtection="1">
      <alignment horizontal="center" wrapText="1"/>
    </xf>
    <xf numFmtId="0" fontId="3" fillId="0" borderId="0" xfId="0" applyFont="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164" fontId="3" fillId="6" borderId="14" xfId="0" applyNumberFormat="1" applyFont="1" applyFill="1" applyBorder="1" applyAlignment="1" applyProtection="1">
      <alignment horizontal="center"/>
      <protection locked="0"/>
    </xf>
    <xf numFmtId="164" fontId="3" fillId="6" borderId="14" xfId="0" applyNumberFormat="1" applyFont="1" applyFill="1" applyBorder="1" applyAlignment="1" applyProtection="1">
      <alignment horizontal="left"/>
      <protection locked="0"/>
    </xf>
    <xf numFmtId="0" fontId="3" fillId="0" borderId="0" xfId="0" applyFont="1" applyFill="1" applyBorder="1" applyAlignment="1">
      <alignment horizontal="left" vertical="center" wrapText="1"/>
    </xf>
    <xf numFmtId="0" fontId="5" fillId="5" borderId="7" xfId="0" applyFont="1" applyFill="1" applyBorder="1" applyAlignment="1">
      <alignment horizontal="left"/>
    </xf>
    <xf numFmtId="10" fontId="3" fillId="6" borderId="17" xfId="0" applyNumberFormat="1" applyFont="1" applyFill="1" applyBorder="1" applyAlignment="1" applyProtection="1">
      <alignment horizontal="left"/>
      <protection locked="0"/>
    </xf>
    <xf numFmtId="164" fontId="3" fillId="6" borderId="18" xfId="0" applyNumberFormat="1" applyFont="1" applyFill="1" applyBorder="1" applyAlignment="1" applyProtection="1">
      <alignment horizontal="left"/>
      <protection locked="0"/>
    </xf>
    <xf numFmtId="0" fontId="2" fillId="2" borderId="19" xfId="0" applyFont="1" applyFill="1" applyBorder="1" applyAlignment="1">
      <alignment horizontal="center"/>
    </xf>
    <xf numFmtId="0" fontId="4" fillId="2" borderId="20" xfId="0" applyFont="1" applyFill="1" applyBorder="1" applyAlignment="1">
      <alignment horizontal="left"/>
    </xf>
    <xf numFmtId="0" fontId="2" fillId="2" borderId="21" xfId="0" applyFont="1" applyFill="1" applyBorder="1" applyAlignment="1">
      <alignment horizontal="left" wrapText="1"/>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167" fontId="4" fillId="0" borderId="24" xfId="0" applyNumberFormat="1" applyFont="1" applyFill="1" applyBorder="1" applyAlignment="1" applyProtection="1">
      <alignment horizontal="left"/>
    </xf>
    <xf numFmtId="166" fontId="3" fillId="0" borderId="25" xfId="0" applyNumberFormat="1" applyFont="1" applyFill="1" applyBorder="1" applyAlignment="1" applyProtection="1">
      <alignment horizontal="center"/>
    </xf>
    <xf numFmtId="165" fontId="3" fillId="0" borderId="26" xfId="0" applyNumberFormat="1" applyFont="1" applyFill="1" applyBorder="1" applyAlignment="1" applyProtection="1">
      <alignment horizontal="center"/>
    </xf>
    <xf numFmtId="0" fontId="4" fillId="0" borderId="29" xfId="0" applyFont="1" applyBorder="1" applyAlignment="1" applyProtection="1">
      <alignment horizontal="left" vertical="center" wrapText="1"/>
    </xf>
    <xf numFmtId="0" fontId="4" fillId="0" borderId="30" xfId="0" applyFont="1" applyBorder="1" applyAlignment="1" applyProtection="1">
      <alignment horizontal="left" vertical="center" wrapText="1"/>
    </xf>
    <xf numFmtId="164" fontId="3" fillId="0" borderId="31" xfId="0" applyNumberFormat="1" applyFont="1" applyFill="1" applyBorder="1" applyAlignment="1" applyProtection="1">
      <alignment horizontal="left"/>
    </xf>
    <xf numFmtId="164" fontId="3" fillId="0" borderId="17" xfId="0" applyNumberFormat="1" applyFont="1" applyFill="1" applyBorder="1" applyAlignment="1" applyProtection="1">
      <alignment horizontal="center"/>
    </xf>
    <xf numFmtId="164" fontId="3" fillId="0" borderId="31" xfId="0" applyNumberFormat="1" applyFont="1" applyFill="1" applyBorder="1" applyAlignment="1" applyProtection="1">
      <alignment horizontal="center"/>
    </xf>
    <xf numFmtId="164" fontId="3" fillId="0" borderId="32" xfId="0" applyNumberFormat="1" applyFont="1" applyFill="1" applyBorder="1" applyAlignment="1" applyProtection="1">
      <alignment horizontal="center"/>
    </xf>
    <xf numFmtId="164" fontId="3" fillId="0" borderId="28" xfId="0" applyNumberFormat="1" applyFont="1" applyFill="1" applyBorder="1" applyAlignment="1" applyProtection="1">
      <alignment horizontal="center"/>
    </xf>
    <xf numFmtId="3" fontId="3" fillId="0" borderId="18" xfId="0" applyNumberFormat="1" applyFont="1" applyFill="1" applyBorder="1" applyAlignment="1" applyProtection="1">
      <alignment horizontal="left"/>
    </xf>
    <xf numFmtId="3" fontId="3" fillId="0" borderId="27" xfId="0" applyNumberFormat="1" applyFont="1" applyFill="1" applyBorder="1" applyAlignment="1" applyProtection="1">
      <alignment horizontal="left"/>
    </xf>
    <xf numFmtId="0" fontId="3" fillId="0" borderId="44" xfId="0" applyFont="1" applyBorder="1" applyProtection="1"/>
    <xf numFmtId="0" fontId="3" fillId="0" borderId="45" xfId="0" applyFont="1" applyBorder="1" applyProtection="1"/>
    <xf numFmtId="0" fontId="3" fillId="0" borderId="46" xfId="0" applyFont="1" applyBorder="1" applyProtection="1"/>
    <xf numFmtId="3" fontId="4" fillId="0" borderId="47" xfId="0" applyNumberFormat="1" applyFont="1" applyFill="1" applyBorder="1" applyAlignment="1" applyProtection="1">
      <alignment horizontal="left"/>
    </xf>
    <xf numFmtId="0" fontId="3" fillId="0" borderId="48" xfId="0" applyFont="1" applyBorder="1" applyProtection="1"/>
    <xf numFmtId="0" fontId="3" fillId="0" borderId="49" xfId="0" applyFont="1" applyBorder="1" applyProtection="1"/>
    <xf numFmtId="0" fontId="3" fillId="0" borderId="50" xfId="0" applyFont="1" applyBorder="1" applyProtection="1"/>
    <xf numFmtId="3" fontId="4" fillId="0" borderId="51" xfId="0" applyNumberFormat="1" applyFont="1" applyFill="1" applyBorder="1" applyAlignment="1" applyProtection="1">
      <alignment horizontal="left"/>
    </xf>
    <xf numFmtId="0" fontId="3" fillId="0" borderId="52" xfId="0" applyFont="1" applyBorder="1" applyProtection="1"/>
    <xf numFmtId="0" fontId="3" fillId="0" borderId="53" xfId="0" applyFont="1" applyBorder="1" applyProtection="1"/>
    <xf numFmtId="0" fontId="3" fillId="0" borderId="54" xfId="0" applyFont="1" applyBorder="1" applyProtection="1"/>
    <xf numFmtId="3" fontId="4" fillId="0" borderId="55" xfId="0" applyNumberFormat="1" applyFont="1" applyFill="1" applyBorder="1" applyAlignment="1" applyProtection="1">
      <alignment horizontal="left"/>
    </xf>
    <xf numFmtId="168" fontId="4" fillId="0" borderId="27" xfId="0" applyNumberFormat="1" applyFont="1" applyFill="1" applyBorder="1" applyAlignment="1" applyProtection="1">
      <alignment horizontal="left"/>
    </xf>
    <xf numFmtId="168" fontId="3" fillId="0" borderId="28" xfId="0" applyNumberFormat="1" applyFont="1" applyFill="1" applyBorder="1" applyAlignment="1" applyProtection="1">
      <alignment horizontal="left"/>
    </xf>
    <xf numFmtId="3" fontId="3" fillId="6" borderId="15" xfId="0" applyNumberFormat="1" applyFont="1" applyFill="1" applyBorder="1" applyAlignment="1" applyProtection="1">
      <alignment horizontal="left"/>
      <protection locked="0"/>
    </xf>
    <xf numFmtId="3" fontId="3" fillId="6" borderId="16" xfId="0" applyNumberFormat="1" applyFont="1" applyFill="1" applyBorder="1" applyAlignment="1" applyProtection="1">
      <alignment horizontal="left"/>
      <protection locked="0"/>
    </xf>
    <xf numFmtId="0" fontId="0" fillId="4" borderId="62" xfId="0" applyFill="1" applyBorder="1" applyProtection="1"/>
    <xf numFmtId="0" fontId="0" fillId="4" borderId="63" xfId="0" applyFill="1" applyBorder="1" applyProtection="1"/>
    <xf numFmtId="0" fontId="0" fillId="7" borderId="0" xfId="0" applyFill="1"/>
    <xf numFmtId="0" fontId="11" fillId="10" borderId="78" xfId="0" applyFont="1" applyFill="1" applyBorder="1"/>
    <xf numFmtId="0" fontId="11" fillId="10" borderId="79" xfId="0" applyFont="1" applyFill="1" applyBorder="1"/>
    <xf numFmtId="0" fontId="11" fillId="10" borderId="80" xfId="0" applyFont="1" applyFill="1" applyBorder="1"/>
    <xf numFmtId="0" fontId="11" fillId="10" borderId="81" xfId="0" applyFont="1" applyFill="1" applyBorder="1"/>
    <xf numFmtId="0" fontId="11" fillId="10" borderId="82" xfId="0" applyFont="1" applyFill="1" applyBorder="1"/>
    <xf numFmtId="0" fontId="11" fillId="10" borderId="83" xfId="0" applyFont="1" applyFill="1" applyBorder="1"/>
    <xf numFmtId="0" fontId="3" fillId="2" borderId="84" xfId="0" applyFont="1" applyFill="1" applyBorder="1" applyAlignment="1">
      <alignment horizontal="left" vertical="center"/>
    </xf>
    <xf numFmtId="0" fontId="3" fillId="2" borderId="85" xfId="0" applyFont="1" applyFill="1" applyBorder="1" applyAlignment="1">
      <alignment horizontal="left" vertical="center" wrapText="1"/>
    </xf>
    <xf numFmtId="0" fontId="2" fillId="2" borderId="86" xfId="0" applyFont="1" applyFill="1" applyBorder="1" applyAlignment="1">
      <alignment horizontal="left" vertical="center"/>
    </xf>
    <xf numFmtId="0" fontId="4" fillId="0" borderId="85" xfId="0" applyFont="1" applyBorder="1" applyAlignment="1" applyProtection="1">
      <alignment horizontal="left" vertical="center" wrapText="1"/>
    </xf>
    <xf numFmtId="168" fontId="4" fillId="0" borderId="87" xfId="0" applyNumberFormat="1" applyFont="1" applyFill="1" applyBorder="1" applyAlignment="1" applyProtection="1">
      <alignment horizontal="left"/>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3" fontId="3" fillId="6" borderId="15" xfId="0" applyNumberFormat="1" applyFont="1" applyFill="1" applyBorder="1" applyAlignment="1" applyProtection="1">
      <alignment horizontal="left"/>
      <protection locked="0"/>
    </xf>
    <xf numFmtId="3" fontId="3" fillId="6" borderId="16" xfId="0" applyNumberFormat="1" applyFont="1" applyFill="1" applyBorder="1" applyAlignment="1" applyProtection="1">
      <alignment horizontal="left"/>
      <protection locked="0"/>
    </xf>
    <xf numFmtId="3" fontId="3" fillId="6" borderId="14" xfId="0" applyNumberFormat="1" applyFont="1" applyFill="1" applyBorder="1" applyAlignment="1" applyProtection="1">
      <alignment horizontal="left"/>
      <protection locked="0"/>
    </xf>
    <xf numFmtId="0" fontId="2" fillId="2" borderId="0" xfId="0" applyFont="1" applyFill="1" applyAlignment="1">
      <alignment horizontal="center"/>
    </xf>
    <xf numFmtId="0" fontId="11" fillId="10" borderId="67" xfId="0" applyFont="1" applyFill="1" applyBorder="1" applyAlignment="1">
      <alignment horizontal="center"/>
    </xf>
    <xf numFmtId="0" fontId="11" fillId="10" borderId="68" xfId="0" applyFont="1" applyFill="1" applyBorder="1" applyAlignment="1">
      <alignment horizontal="center"/>
    </xf>
    <xf numFmtId="0" fontId="11" fillId="10" borderId="69" xfId="0" applyFont="1" applyFill="1" applyBorder="1" applyAlignment="1">
      <alignment horizontal="center"/>
    </xf>
    <xf numFmtId="0" fontId="4" fillId="6" borderId="33" xfId="0" applyFont="1" applyFill="1" applyBorder="1" applyAlignment="1" applyProtection="1">
      <alignment horizontal="center"/>
      <protection locked="0"/>
    </xf>
    <xf numFmtId="0" fontId="4" fillId="6" borderId="16" xfId="0" applyFont="1" applyFill="1" applyBorder="1" applyAlignment="1" applyProtection="1">
      <alignment horizontal="center"/>
      <protection locked="0"/>
    </xf>
    <xf numFmtId="0" fontId="4" fillId="6" borderId="34" xfId="0" applyFont="1" applyFill="1" applyBorder="1" applyAlignment="1" applyProtection="1">
      <alignment horizontal="center"/>
      <protection locked="0"/>
    </xf>
    <xf numFmtId="0" fontId="3" fillId="0" borderId="70" xfId="0" applyFont="1" applyBorder="1" applyAlignment="1">
      <alignment horizontal="justify" vertical="top" wrapText="1"/>
    </xf>
    <xf numFmtId="0" fontId="3" fillId="0" borderId="71" xfId="0" applyFont="1" applyBorder="1" applyAlignment="1">
      <alignment horizontal="justify" vertical="top" wrapText="1"/>
    </xf>
    <xf numFmtId="0" fontId="3" fillId="0" borderId="72" xfId="0" applyFont="1" applyBorder="1" applyAlignment="1">
      <alignment horizontal="justify" vertical="top" wrapText="1"/>
    </xf>
    <xf numFmtId="0" fontId="3" fillId="0" borderId="73" xfId="0" applyFont="1" applyBorder="1" applyAlignment="1">
      <alignment horizontal="justify" vertical="top" wrapText="1"/>
    </xf>
    <xf numFmtId="0" fontId="3" fillId="0" borderId="0" xfId="0" applyFont="1" applyBorder="1" applyAlignment="1">
      <alignment horizontal="justify" vertical="top" wrapText="1"/>
    </xf>
    <xf numFmtId="0" fontId="3" fillId="0" borderId="74" xfId="0" applyFont="1" applyBorder="1" applyAlignment="1">
      <alignment horizontal="justify" vertical="top" wrapText="1"/>
    </xf>
    <xf numFmtId="0" fontId="3" fillId="0" borderId="75" xfId="0" applyFont="1" applyBorder="1" applyAlignment="1">
      <alignment horizontal="justify" vertical="top" wrapText="1"/>
    </xf>
    <xf numFmtId="0" fontId="3" fillId="0" borderId="76" xfId="0" applyFont="1" applyBorder="1" applyAlignment="1">
      <alignment horizontal="justify" vertical="top" wrapText="1"/>
    </xf>
    <xf numFmtId="0" fontId="3" fillId="0" borderId="77" xfId="0" applyFont="1" applyBorder="1" applyAlignment="1">
      <alignment horizontal="justify" vertical="top" wrapText="1"/>
    </xf>
    <xf numFmtId="168" fontId="4" fillId="6" borderId="33" xfId="0" applyNumberFormat="1" applyFont="1" applyFill="1" applyBorder="1" applyAlignment="1" applyProtection="1">
      <alignment horizontal="center"/>
      <protection locked="0"/>
    </xf>
    <xf numFmtId="168" fontId="4" fillId="6" borderId="16" xfId="0" applyNumberFormat="1" applyFont="1" applyFill="1" applyBorder="1" applyAlignment="1" applyProtection="1">
      <alignment horizontal="center"/>
      <protection locked="0"/>
    </xf>
    <xf numFmtId="168" fontId="4" fillId="6" borderId="34" xfId="0" applyNumberFormat="1" applyFont="1" applyFill="1" applyBorder="1" applyAlignment="1" applyProtection="1">
      <alignment horizontal="center"/>
      <protection locked="0"/>
    </xf>
    <xf numFmtId="9" fontId="4" fillId="6" borderId="33" xfId="0" applyNumberFormat="1" applyFont="1" applyFill="1" applyBorder="1" applyAlignment="1" applyProtection="1">
      <alignment horizontal="center"/>
      <protection locked="0"/>
    </xf>
    <xf numFmtId="9" fontId="4" fillId="6" borderId="16" xfId="0" applyNumberFormat="1" applyFont="1" applyFill="1" applyBorder="1" applyAlignment="1" applyProtection="1">
      <alignment horizontal="center"/>
      <protection locked="0"/>
    </xf>
    <xf numFmtId="9" fontId="4" fillId="6" borderId="34" xfId="0" applyNumberFormat="1" applyFont="1" applyFill="1" applyBorder="1" applyAlignment="1" applyProtection="1">
      <alignment horizontal="center"/>
      <protection locked="0"/>
    </xf>
    <xf numFmtId="168" fontId="4" fillId="0" borderId="33" xfId="0" applyNumberFormat="1" applyFont="1" applyFill="1" applyBorder="1" applyAlignment="1" applyProtection="1">
      <alignment horizontal="center"/>
    </xf>
    <xf numFmtId="168" fontId="4" fillId="0" borderId="16" xfId="0" applyNumberFormat="1" applyFont="1" applyFill="1" applyBorder="1" applyAlignment="1" applyProtection="1">
      <alignment horizontal="center"/>
    </xf>
    <xf numFmtId="168" fontId="4" fillId="0" borderId="34" xfId="0" applyNumberFormat="1" applyFont="1" applyFill="1" applyBorder="1" applyAlignment="1" applyProtection="1">
      <alignment horizontal="center"/>
    </xf>
    <xf numFmtId="3" fontId="3" fillId="6" borderId="56" xfId="0" applyNumberFormat="1" applyFont="1" applyFill="1" applyBorder="1" applyAlignment="1" applyProtection="1">
      <alignment horizontal="left"/>
      <protection locked="0"/>
    </xf>
    <xf numFmtId="3" fontId="3" fillId="6" borderId="57" xfId="0" applyNumberFormat="1" applyFont="1" applyFill="1" applyBorder="1" applyAlignment="1" applyProtection="1">
      <alignment horizontal="left"/>
      <protection locked="0"/>
    </xf>
    <xf numFmtId="3" fontId="3" fillId="6" borderId="58" xfId="0" applyNumberFormat="1" applyFont="1" applyFill="1" applyBorder="1" applyAlignment="1" applyProtection="1">
      <alignment horizontal="left"/>
      <protection locked="0"/>
    </xf>
    <xf numFmtId="0" fontId="2" fillId="2" borderId="35" xfId="0" applyFont="1" applyFill="1" applyBorder="1" applyAlignment="1">
      <alignment horizontal="center" wrapText="1"/>
    </xf>
    <xf numFmtId="0" fontId="2" fillId="2" borderId="36" xfId="0" applyFont="1" applyFill="1" applyBorder="1" applyAlignment="1">
      <alignment horizontal="center" wrapText="1"/>
    </xf>
    <xf numFmtId="0" fontId="2" fillId="2" borderId="37" xfId="0" applyFont="1" applyFill="1" applyBorder="1" applyAlignment="1">
      <alignment horizontal="center" wrapText="1"/>
    </xf>
    <xf numFmtId="0" fontId="7" fillId="0" borderId="64" xfId="1" applyFont="1" applyBorder="1" applyAlignment="1" applyProtection="1">
      <alignment horizontal="center"/>
    </xf>
    <xf numFmtId="0" fontId="7" fillId="0" borderId="65" xfId="1" applyFont="1" applyBorder="1" applyAlignment="1" applyProtection="1">
      <alignment horizontal="center"/>
    </xf>
    <xf numFmtId="0" fontId="7" fillId="0" borderId="66" xfId="1" applyFont="1" applyBorder="1" applyAlignment="1" applyProtection="1">
      <alignment horizont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10" fillId="7" borderId="59" xfId="0" applyFont="1" applyFill="1" applyBorder="1" applyAlignment="1">
      <alignment horizontal="center"/>
    </xf>
    <xf numFmtId="0" fontId="10" fillId="7" borderId="60" xfId="0" applyFont="1" applyFill="1" applyBorder="1" applyAlignment="1">
      <alignment horizontal="center"/>
    </xf>
    <xf numFmtId="0" fontId="10" fillId="7" borderId="61" xfId="0" applyFont="1" applyFill="1" applyBorder="1" applyAlignment="1">
      <alignment horizontal="center"/>
    </xf>
    <xf numFmtId="0" fontId="11" fillId="8" borderId="62" xfId="0" applyFont="1" applyFill="1" applyBorder="1" applyAlignment="1">
      <alignment horizontal="center"/>
    </xf>
    <xf numFmtId="0" fontId="11" fillId="8" borderId="0" xfId="0" applyFont="1" applyFill="1" applyBorder="1" applyAlignment="1">
      <alignment horizontal="center"/>
    </xf>
    <xf numFmtId="0" fontId="11" fillId="8" borderId="63" xfId="0" applyFont="1" applyFill="1" applyBorder="1" applyAlignment="1">
      <alignment horizontal="center"/>
    </xf>
    <xf numFmtId="0" fontId="11" fillId="9" borderId="88" xfId="0" applyFont="1" applyFill="1" applyBorder="1" applyAlignment="1">
      <alignment horizontal="center"/>
    </xf>
    <xf numFmtId="0" fontId="11" fillId="9" borderId="89" xfId="0" applyFont="1" applyFill="1" applyBorder="1" applyAlignment="1">
      <alignment horizontal="center"/>
    </xf>
    <xf numFmtId="0" fontId="11" fillId="9" borderId="90"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285457809694787"/>
          <c:y val="5.4838796054051446E-2"/>
          <c:w val="0.85996409335727164"/>
          <c:h val="0.66129136418120615"/>
        </c:manualLayout>
      </c:layout>
      <c:lineChart>
        <c:grouping val="standard"/>
        <c:ser>
          <c:idx val="0"/>
          <c:order val="0"/>
          <c:tx>
            <c:strRef>
              <c:f>Input!$J$29</c:f>
              <c:strCache>
                <c:ptCount val="1"/>
                <c:pt idx="0">
                  <c:v>Gross
Profit</c:v>
                </c:pt>
              </c:strCache>
            </c:strRef>
          </c:tx>
          <c:spPr>
            <a:ln w="25400">
              <a:solidFill>
                <a:srgbClr val="99CC00"/>
              </a:solidFill>
              <a:prstDash val="solid"/>
            </a:ln>
          </c:spPr>
          <c:marker>
            <c:symbol val="none"/>
          </c:marker>
          <c:cat>
            <c:numRef>
              <c:f>[0]!Sales</c:f>
              <c:numCache>
                <c:formatCode>#,##0</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cat>
          <c:val>
            <c:numRef>
              <c:f>[0]!GrossProfit</c:f>
              <c:numCache>
                <c:formatCode>"$"#,##0</c:formatCode>
                <c:ptCount val="50"/>
                <c:pt idx="0">
                  <c:v>0</c:v>
                </c:pt>
                <c:pt idx="1">
                  <c:v>3500</c:v>
                </c:pt>
                <c:pt idx="2">
                  <c:v>7000</c:v>
                </c:pt>
                <c:pt idx="3">
                  <c:v>10500</c:v>
                </c:pt>
                <c:pt idx="4">
                  <c:v>14000</c:v>
                </c:pt>
                <c:pt idx="5">
                  <c:v>17500</c:v>
                </c:pt>
                <c:pt idx="6">
                  <c:v>21000</c:v>
                </c:pt>
                <c:pt idx="7">
                  <c:v>24500</c:v>
                </c:pt>
                <c:pt idx="8">
                  <c:v>28000</c:v>
                </c:pt>
                <c:pt idx="9">
                  <c:v>31500</c:v>
                </c:pt>
                <c:pt idx="10">
                  <c:v>35000</c:v>
                </c:pt>
                <c:pt idx="11">
                  <c:v>38500</c:v>
                </c:pt>
                <c:pt idx="12">
                  <c:v>42000</c:v>
                </c:pt>
                <c:pt idx="13">
                  <c:v>45500</c:v>
                </c:pt>
                <c:pt idx="14">
                  <c:v>49000</c:v>
                </c:pt>
                <c:pt idx="15">
                  <c:v>52500</c:v>
                </c:pt>
                <c:pt idx="16">
                  <c:v>56000</c:v>
                </c:pt>
                <c:pt idx="17">
                  <c:v>59500</c:v>
                </c:pt>
                <c:pt idx="18">
                  <c:v>63000</c:v>
                </c:pt>
                <c:pt idx="19">
                  <c:v>66500</c:v>
                </c:pt>
                <c:pt idx="20">
                  <c:v>70000</c:v>
                </c:pt>
                <c:pt idx="21">
                  <c:v>73500</c:v>
                </c:pt>
                <c:pt idx="22">
                  <c:v>77000</c:v>
                </c:pt>
                <c:pt idx="23">
                  <c:v>80500</c:v>
                </c:pt>
                <c:pt idx="24">
                  <c:v>84000</c:v>
                </c:pt>
                <c:pt idx="25">
                  <c:v>87500</c:v>
                </c:pt>
                <c:pt idx="26">
                  <c:v>91000</c:v>
                </c:pt>
                <c:pt idx="27">
                  <c:v>94500</c:v>
                </c:pt>
                <c:pt idx="28">
                  <c:v>98000</c:v>
                </c:pt>
                <c:pt idx="29">
                  <c:v>101500</c:v>
                </c:pt>
                <c:pt idx="30">
                  <c:v>105000</c:v>
                </c:pt>
                <c:pt idx="31">
                  <c:v>108500</c:v>
                </c:pt>
                <c:pt idx="32">
                  <c:v>112000</c:v>
                </c:pt>
                <c:pt idx="33">
                  <c:v>115500</c:v>
                </c:pt>
                <c:pt idx="34">
                  <c:v>119000</c:v>
                </c:pt>
                <c:pt idx="35">
                  <c:v>122500</c:v>
                </c:pt>
                <c:pt idx="36">
                  <c:v>126000</c:v>
                </c:pt>
                <c:pt idx="37">
                  <c:v>129500</c:v>
                </c:pt>
                <c:pt idx="38">
                  <c:v>133000</c:v>
                </c:pt>
                <c:pt idx="39">
                  <c:v>136500</c:v>
                </c:pt>
                <c:pt idx="40">
                  <c:v>140000</c:v>
                </c:pt>
                <c:pt idx="41">
                  <c:v>143500</c:v>
                </c:pt>
                <c:pt idx="42">
                  <c:v>147000</c:v>
                </c:pt>
                <c:pt idx="43">
                  <c:v>150500</c:v>
                </c:pt>
                <c:pt idx="44">
                  <c:v>154000</c:v>
                </c:pt>
                <c:pt idx="45">
                  <c:v>157500</c:v>
                </c:pt>
                <c:pt idx="46">
                  <c:v>161000</c:v>
                </c:pt>
                <c:pt idx="47">
                  <c:v>164500</c:v>
                </c:pt>
                <c:pt idx="48">
                  <c:v>168000</c:v>
                </c:pt>
                <c:pt idx="49">
                  <c:v>171500</c:v>
                </c:pt>
              </c:numCache>
            </c:numRef>
          </c:val>
        </c:ser>
        <c:ser>
          <c:idx val="1"/>
          <c:order val="1"/>
          <c:tx>
            <c:strRef>
              <c:f>Input!$K$29</c:f>
              <c:strCache>
                <c:ptCount val="1"/>
                <c:pt idx="0">
                  <c:v>Fixed
Costs</c:v>
                </c:pt>
              </c:strCache>
            </c:strRef>
          </c:tx>
          <c:spPr>
            <a:ln w="25400">
              <a:solidFill>
                <a:srgbClr val="FF6600"/>
              </a:solidFill>
              <a:prstDash val="solid"/>
            </a:ln>
          </c:spPr>
          <c:marker>
            <c:symbol val="none"/>
          </c:marker>
          <c:cat>
            <c:numRef>
              <c:f>[0]!Sales</c:f>
              <c:numCache>
                <c:formatCode>#,##0</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cat>
          <c:val>
            <c:numRef>
              <c:f>[0]!FixedCosts</c:f>
              <c:numCache>
                <c:formatCode>"$"#,##0</c:formatCode>
                <c:ptCount val="50"/>
                <c:pt idx="0">
                  <c:v>39401.25</c:v>
                </c:pt>
                <c:pt idx="1">
                  <c:v>39401.25</c:v>
                </c:pt>
                <c:pt idx="2">
                  <c:v>39401.25</c:v>
                </c:pt>
                <c:pt idx="3">
                  <c:v>39401.25</c:v>
                </c:pt>
                <c:pt idx="4">
                  <c:v>39401.25</c:v>
                </c:pt>
                <c:pt idx="5">
                  <c:v>39401.25</c:v>
                </c:pt>
                <c:pt idx="6">
                  <c:v>39401.25</c:v>
                </c:pt>
                <c:pt idx="7">
                  <c:v>39401.25</c:v>
                </c:pt>
                <c:pt idx="8">
                  <c:v>39401.25</c:v>
                </c:pt>
                <c:pt idx="9">
                  <c:v>39401.25</c:v>
                </c:pt>
                <c:pt idx="10">
                  <c:v>39401.25</c:v>
                </c:pt>
                <c:pt idx="11">
                  <c:v>39401.25</c:v>
                </c:pt>
                <c:pt idx="12">
                  <c:v>39401.25</c:v>
                </c:pt>
                <c:pt idx="13">
                  <c:v>39401.25</c:v>
                </c:pt>
                <c:pt idx="14">
                  <c:v>39401.25</c:v>
                </c:pt>
                <c:pt idx="15">
                  <c:v>39401.25</c:v>
                </c:pt>
                <c:pt idx="16">
                  <c:v>39401.25</c:v>
                </c:pt>
                <c:pt idx="17">
                  <c:v>39401.25</c:v>
                </c:pt>
                <c:pt idx="18">
                  <c:v>39401.25</c:v>
                </c:pt>
                <c:pt idx="19">
                  <c:v>39401.25</c:v>
                </c:pt>
                <c:pt idx="20">
                  <c:v>39401.25</c:v>
                </c:pt>
                <c:pt idx="21">
                  <c:v>39401.25</c:v>
                </c:pt>
                <c:pt idx="22">
                  <c:v>39401.25</c:v>
                </c:pt>
                <c:pt idx="23">
                  <c:v>39401.25</c:v>
                </c:pt>
                <c:pt idx="24">
                  <c:v>39401.25</c:v>
                </c:pt>
                <c:pt idx="25">
                  <c:v>39401.25</c:v>
                </c:pt>
                <c:pt idx="26">
                  <c:v>39401.25</c:v>
                </c:pt>
                <c:pt idx="27">
                  <c:v>39401.25</c:v>
                </c:pt>
                <c:pt idx="28">
                  <c:v>39401.25</c:v>
                </c:pt>
                <c:pt idx="29">
                  <c:v>39401.25</c:v>
                </c:pt>
                <c:pt idx="30">
                  <c:v>39401.25</c:v>
                </c:pt>
                <c:pt idx="31">
                  <c:v>39401.25</c:v>
                </c:pt>
                <c:pt idx="32">
                  <c:v>39401.25</c:v>
                </c:pt>
                <c:pt idx="33">
                  <c:v>39401.25</c:v>
                </c:pt>
                <c:pt idx="34">
                  <c:v>39401.25</c:v>
                </c:pt>
                <c:pt idx="35">
                  <c:v>39401.25</c:v>
                </c:pt>
                <c:pt idx="36">
                  <c:v>39401.25</c:v>
                </c:pt>
                <c:pt idx="37">
                  <c:v>39401.25</c:v>
                </c:pt>
                <c:pt idx="38">
                  <c:v>39401.25</c:v>
                </c:pt>
                <c:pt idx="39">
                  <c:v>39401.25</c:v>
                </c:pt>
                <c:pt idx="40">
                  <c:v>39401.25</c:v>
                </c:pt>
                <c:pt idx="41">
                  <c:v>39401.25</c:v>
                </c:pt>
                <c:pt idx="42">
                  <c:v>39401.25</c:v>
                </c:pt>
                <c:pt idx="43">
                  <c:v>39401.25</c:v>
                </c:pt>
                <c:pt idx="44">
                  <c:v>39401.25</c:v>
                </c:pt>
                <c:pt idx="45">
                  <c:v>39401.25</c:v>
                </c:pt>
                <c:pt idx="46">
                  <c:v>39401.25</c:v>
                </c:pt>
                <c:pt idx="47">
                  <c:v>39401.25</c:v>
                </c:pt>
                <c:pt idx="48">
                  <c:v>39401.25</c:v>
                </c:pt>
                <c:pt idx="49">
                  <c:v>39401.25</c:v>
                </c:pt>
              </c:numCache>
            </c:numRef>
          </c:val>
        </c:ser>
        <c:marker val="1"/>
        <c:axId val="153064576"/>
        <c:axId val="153066496"/>
      </c:lineChart>
      <c:catAx>
        <c:axId val="153064576"/>
        <c:scaling>
          <c:orientation val="minMax"/>
        </c:scaling>
        <c:axPos val="b"/>
        <c:numFmt formatCode="#,##0" sourceLinked="1"/>
        <c:tickLblPos val="nextTo"/>
        <c:spPr>
          <a:ln w="3175">
            <a:solidFill>
              <a:srgbClr val="000000"/>
            </a:solidFill>
            <a:prstDash val="solid"/>
          </a:ln>
        </c:spPr>
        <c:txPr>
          <a:bodyPr rot="-5400000" vert="horz"/>
          <a:lstStyle/>
          <a:p>
            <a:pPr>
              <a:defRPr sz="900" b="0" i="0" u="none" strike="noStrike" baseline="0">
                <a:solidFill>
                  <a:srgbClr val="000000"/>
                </a:solidFill>
                <a:latin typeface="Times New Roman"/>
                <a:ea typeface="Times New Roman"/>
                <a:cs typeface="Times New Roman"/>
              </a:defRPr>
            </a:pPr>
            <a:endParaRPr lang="en-US"/>
          </a:p>
        </c:txPr>
        <c:crossAx val="153066496"/>
        <c:crosses val="autoZero"/>
        <c:auto val="1"/>
        <c:lblAlgn val="ctr"/>
        <c:lblOffset val="100"/>
        <c:tickLblSkip val="3"/>
        <c:tickMarkSkip val="1"/>
      </c:catAx>
      <c:valAx>
        <c:axId val="153066496"/>
        <c:scaling>
          <c:orientation val="minMax"/>
          <c:min val="100"/>
        </c:scaling>
        <c:axPos val="l"/>
        <c:majorGridlines>
          <c:spPr>
            <a:ln w="3175">
              <a:solidFill>
                <a:srgbClr val="C0C0C0"/>
              </a:solidFill>
              <a:prstDash val="sysDash"/>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53064576"/>
        <c:crosses val="autoZero"/>
        <c:crossBetween val="between"/>
      </c:valAx>
      <c:spPr>
        <a:solidFill>
          <a:srgbClr val="E9E3C6"/>
        </a:solidFill>
        <a:ln w="12700">
          <a:solidFill>
            <a:srgbClr val="808080"/>
          </a:solidFill>
          <a:prstDash val="solid"/>
        </a:ln>
      </c:spPr>
    </c:plotArea>
    <c:legend>
      <c:legendPos val="b"/>
      <c:layout>
        <c:manualLayout>
          <c:xMode val="edge"/>
          <c:yMode val="edge"/>
          <c:x val="0.1741472172351885"/>
          <c:y val="0.88387235993000246"/>
          <c:w val="0.77558348294434454"/>
          <c:h val="0.1064517805755115"/>
        </c:manualLayout>
      </c:layout>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en-US"/>
        </a:p>
      </c:txPr>
    </c:legend>
    <c:plotVisOnly val="1"/>
    <c:dispBlanksAs val="gap"/>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123825</xdr:colOff>
      <xdr:row>23</xdr:row>
      <xdr:rowOff>0</xdr:rowOff>
    </xdr:from>
    <xdr:to>
      <xdr:col>11</xdr:col>
      <xdr:colOff>0</xdr:colOff>
      <xdr:row>23</xdr:row>
      <xdr:rowOff>0</xdr:rowOff>
    </xdr:to>
    <xdr:sp macro="" textlink="">
      <xdr:nvSpPr>
        <xdr:cNvPr id="1035" name="Line 11"/>
        <xdr:cNvSpPr>
          <a:spLocks noChangeShapeType="1"/>
        </xdr:cNvSpPr>
      </xdr:nvSpPr>
      <xdr:spPr bwMode="auto">
        <a:xfrm>
          <a:off x="3057525" y="2990850"/>
          <a:ext cx="4848225" cy="0"/>
        </a:xfrm>
        <a:prstGeom prst="line">
          <a:avLst/>
        </a:prstGeom>
        <a:noFill/>
        <a:ln w="25400">
          <a:solidFill>
            <a:srgbClr val="000000"/>
          </a:solidFill>
          <a:round/>
          <a:headEnd/>
          <a:tailEnd type="triangle" w="med" len="med"/>
        </a:ln>
      </xdr:spPr>
    </xdr:sp>
    <xdr:clientData/>
  </xdr:twoCellAnchor>
  <xdr:twoCellAnchor>
    <xdr:from>
      <xdr:col>3</xdr:col>
      <xdr:colOff>57150</xdr:colOff>
      <xdr:row>21</xdr:row>
      <xdr:rowOff>19050</xdr:rowOff>
    </xdr:from>
    <xdr:to>
      <xdr:col>4</xdr:col>
      <xdr:colOff>19050</xdr:colOff>
      <xdr:row>25</xdr:row>
      <xdr:rowOff>0</xdr:rowOff>
    </xdr:to>
    <xdr:sp macro="" textlink="">
      <xdr:nvSpPr>
        <xdr:cNvPr id="1086" name="AutoShape 62"/>
        <xdr:cNvSpPr>
          <a:spLocks/>
        </xdr:cNvSpPr>
      </xdr:nvSpPr>
      <xdr:spPr bwMode="auto">
        <a:xfrm>
          <a:off x="2838450" y="2686050"/>
          <a:ext cx="114300" cy="628650"/>
        </a:xfrm>
        <a:prstGeom prst="rightBrace">
          <a:avLst>
            <a:gd name="adj1" fmla="val 45833"/>
            <a:gd name="adj2" fmla="val 50000"/>
          </a:avLst>
        </a:prstGeom>
        <a:noFill/>
        <a:ln w="9525">
          <a:solidFill>
            <a:srgbClr val="000000"/>
          </a:solidFill>
          <a:round/>
          <a:headEnd/>
          <a:tailEnd/>
        </a:ln>
      </xdr:spPr>
    </xdr:sp>
    <xdr:clientData/>
  </xdr:twoCellAnchor>
  <xdr:twoCellAnchor>
    <xdr:from>
      <xdr:col>6</xdr:col>
      <xdr:colOff>219075</xdr:colOff>
      <xdr:row>81</xdr:row>
      <xdr:rowOff>123825</xdr:rowOff>
    </xdr:from>
    <xdr:to>
      <xdr:col>8</xdr:col>
      <xdr:colOff>114300</xdr:colOff>
      <xdr:row>84</xdr:row>
      <xdr:rowOff>57150</xdr:rowOff>
    </xdr:to>
    <xdr:grpSp>
      <xdr:nvGrpSpPr>
        <xdr:cNvPr id="1138" name="Group 114">
          <a:hlinkClick xmlns:r="http://schemas.openxmlformats.org/officeDocument/2006/relationships" r:id="rId1"/>
        </xdr:cNvPr>
        <xdr:cNvGrpSpPr>
          <a:grpSpLocks/>
        </xdr:cNvGrpSpPr>
      </xdr:nvGrpSpPr>
      <xdr:grpSpPr bwMode="auto">
        <a:xfrm>
          <a:off x="5324475" y="12858750"/>
          <a:ext cx="1143000" cy="419100"/>
          <a:chOff x="61" y="729"/>
          <a:chExt cx="120" cy="50"/>
        </a:xfrm>
        <a:effectLst>
          <a:outerShdw blurRad="50800" dist="38100" dir="2700000" algn="tl" rotWithShape="0">
            <a:prstClr val="black">
              <a:alpha val="40000"/>
            </a:prstClr>
          </a:outerShdw>
        </a:effectLst>
      </xdr:grpSpPr>
      <xdr:sp macro="" textlink="">
        <xdr:nvSpPr>
          <xdr:cNvPr id="1139" name="AutoShape 115">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40" name="Oval 116"/>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41" name="AutoShape 117"/>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32</xdr:row>
      <xdr:rowOff>152400</xdr:rowOff>
    </xdr:from>
    <xdr:to>
      <xdr:col>0</xdr:col>
      <xdr:colOff>1323975</xdr:colOff>
      <xdr:row>35</xdr:row>
      <xdr:rowOff>142875</xdr:rowOff>
    </xdr:to>
    <xdr:grpSp>
      <xdr:nvGrpSpPr>
        <xdr:cNvPr id="9" name="Group 8"/>
        <xdr:cNvGrpSpPr/>
      </xdr:nvGrpSpPr>
      <xdr:grpSpPr>
        <a:xfrm>
          <a:off x="228600" y="5467350"/>
          <a:ext cx="1095375" cy="485775"/>
          <a:chOff x="228600" y="5705475"/>
          <a:chExt cx="1095375" cy="485775"/>
        </a:xfrm>
      </xdr:grpSpPr>
      <xdr:sp macro="" textlink="">
        <xdr:nvSpPr>
          <xdr:cNvPr id="2090" name="AutoShape 42">
            <a:hlinkClick xmlns:r="http://schemas.openxmlformats.org/officeDocument/2006/relationships" r:id="rId4"/>
          </xdr:cNvPr>
          <xdr:cNvSpPr>
            <a:spLocks noChangeArrowheads="1"/>
          </xdr:cNvSpPr>
        </xdr:nvSpPr>
        <xdr:spPr bwMode="auto">
          <a:xfrm>
            <a:off x="228600" y="5705475"/>
            <a:ext cx="1095375" cy="485775"/>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91" name="Oval 43">
            <a:hlinkClick xmlns:r="http://schemas.openxmlformats.org/officeDocument/2006/relationships" r:id="rId5"/>
          </xdr:cNvPr>
          <xdr:cNvSpPr>
            <a:spLocks noChangeArrowheads="1"/>
          </xdr:cNvSpPr>
        </xdr:nvSpPr>
        <xdr:spPr bwMode="auto">
          <a:xfrm>
            <a:off x="292497" y="5753100"/>
            <a:ext cx="392509" cy="400050"/>
          </a:xfrm>
          <a:prstGeom prst="ellipse">
            <a:avLst/>
          </a:prstGeom>
          <a:solidFill>
            <a:srgbClr val="FF9900"/>
          </a:solidFill>
          <a:ln w="9525">
            <a:solidFill>
              <a:srgbClr val="969696"/>
            </a:solidFill>
            <a:round/>
            <a:headEnd/>
            <a:tailEnd/>
          </a:ln>
        </xdr:spPr>
      </xdr:sp>
      <xdr:sp macro="" textlink="">
        <xdr:nvSpPr>
          <xdr:cNvPr id="2092" name="AutoShape 44">
            <a:hlinkClick xmlns:r="http://schemas.openxmlformats.org/officeDocument/2006/relationships" r:id="rId6"/>
          </xdr:cNvPr>
          <xdr:cNvSpPr>
            <a:spLocks noChangeArrowheads="1"/>
          </xdr:cNvSpPr>
        </xdr:nvSpPr>
        <xdr:spPr bwMode="auto">
          <a:xfrm flipH="1">
            <a:off x="347266" y="5886450"/>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4</xdr:col>
      <xdr:colOff>114300</xdr:colOff>
      <xdr:row>15</xdr:row>
      <xdr:rowOff>76200</xdr:rowOff>
    </xdr:from>
    <xdr:to>
      <xdr:col>7</xdr:col>
      <xdr:colOff>1276350</xdr:colOff>
      <xdr:row>33</xdr:row>
      <xdr:rowOff>114300</xdr:rowOff>
    </xdr:to>
    <xdr:graphicFrame macro="">
      <xdr:nvGraphicFramePr>
        <xdr:cNvPr id="8"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2:AI976"/>
  <sheetViews>
    <sheetView showGridLines="0" showRowColHeaders="0" tabSelected="1" zoomScaleNormal="100" workbookViewId="0">
      <selection activeCell="O11" sqref="O11"/>
    </sheetView>
  </sheetViews>
  <sheetFormatPr defaultRowHeight="12.75"/>
  <cols>
    <col min="1" max="1" width="12" customWidth="1"/>
    <col min="2" max="2" width="31.42578125" customWidth="1"/>
    <col min="3" max="3" width="4" customWidth="1"/>
    <col min="4" max="4" width="2.28515625" customWidth="1"/>
    <col min="5" max="5" width="13.28515625" customWidth="1"/>
    <col min="6" max="6" width="13.5703125" style="15" customWidth="1"/>
    <col min="7" max="7" width="16.42578125" style="15" customWidth="1"/>
    <col min="8" max="8" width="2.28515625" customWidth="1"/>
    <col min="9" max="9" width="7.5703125" style="3" customWidth="1"/>
    <col min="10" max="10" width="9.42578125" customWidth="1"/>
    <col min="11" max="11" width="12" customWidth="1"/>
    <col min="12" max="12" width="3.42578125" customWidth="1"/>
    <col min="13" max="13" width="2.28515625" customWidth="1"/>
    <col min="14" max="14" width="12.7109375" customWidth="1"/>
    <col min="15" max="15" width="5.5703125" customWidth="1"/>
    <col min="16" max="16" width="12.7109375" customWidth="1"/>
    <col min="17" max="17" width="16.85546875" customWidth="1"/>
    <col min="18" max="20" width="15.7109375" customWidth="1"/>
  </cols>
  <sheetData>
    <row r="2" spans="1:16">
      <c r="B2" s="94" t="s">
        <v>29</v>
      </c>
      <c r="C2" s="94"/>
      <c r="D2" s="94"/>
      <c r="E2" s="94"/>
      <c r="F2" s="94"/>
      <c r="G2" s="94"/>
      <c r="H2" s="94"/>
      <c r="I2" s="94"/>
      <c r="J2" s="94"/>
      <c r="K2" s="94"/>
      <c r="L2" s="94"/>
      <c r="M2" s="94"/>
      <c r="N2" s="94"/>
      <c r="O2" s="94"/>
      <c r="P2" s="94"/>
    </row>
    <row r="3" spans="1:16" ht="12.75" customHeight="1">
      <c r="A3" s="15"/>
    </row>
    <row r="4" spans="1:16">
      <c r="B4" s="95" t="s">
        <v>0</v>
      </c>
      <c r="C4" s="96"/>
      <c r="D4" s="96"/>
      <c r="E4" s="96"/>
      <c r="F4" s="96"/>
      <c r="G4" s="96"/>
      <c r="H4" s="96"/>
      <c r="I4" s="96"/>
      <c r="J4" s="96"/>
      <c r="K4" s="96"/>
      <c r="L4" s="96"/>
      <c r="M4" s="96"/>
      <c r="N4" s="96"/>
      <c r="O4" s="96"/>
      <c r="P4" s="97"/>
    </row>
    <row r="5" spans="1:16" ht="5.0999999999999996" customHeight="1"/>
    <row r="6" spans="1:16" ht="11.45" customHeight="1">
      <c r="B6" s="101" t="s">
        <v>5</v>
      </c>
      <c r="C6" s="102"/>
      <c r="D6" s="102"/>
      <c r="E6" s="102"/>
      <c r="F6" s="102"/>
      <c r="G6" s="102"/>
      <c r="H6" s="102"/>
      <c r="I6" s="102"/>
      <c r="J6" s="102"/>
      <c r="K6" s="102"/>
      <c r="L6" s="102"/>
      <c r="M6" s="102"/>
      <c r="N6" s="102"/>
      <c r="O6" s="102"/>
      <c r="P6" s="103"/>
    </row>
    <row r="7" spans="1:16" ht="11.45" customHeight="1">
      <c r="B7" s="104"/>
      <c r="C7" s="105"/>
      <c r="D7" s="105"/>
      <c r="E7" s="105"/>
      <c r="F7" s="105"/>
      <c r="G7" s="105"/>
      <c r="H7" s="105"/>
      <c r="I7" s="105"/>
      <c r="J7" s="105"/>
      <c r="K7" s="105"/>
      <c r="L7" s="105"/>
      <c r="M7" s="105"/>
      <c r="N7" s="105"/>
      <c r="O7" s="105"/>
      <c r="P7" s="106"/>
    </row>
    <row r="8" spans="1:16" ht="11.45" customHeight="1">
      <c r="B8" s="104"/>
      <c r="C8" s="105"/>
      <c r="D8" s="105"/>
      <c r="E8" s="105"/>
      <c r="F8" s="105"/>
      <c r="G8" s="105"/>
      <c r="H8" s="105"/>
      <c r="I8" s="105"/>
      <c r="J8" s="105"/>
      <c r="K8" s="105"/>
      <c r="L8" s="105"/>
      <c r="M8" s="105"/>
      <c r="N8" s="105"/>
      <c r="O8" s="105"/>
      <c r="P8" s="106"/>
    </row>
    <row r="9" spans="1:16" ht="11.45" customHeight="1">
      <c r="B9" s="104"/>
      <c r="C9" s="105"/>
      <c r="D9" s="105"/>
      <c r="E9" s="105"/>
      <c r="F9" s="105"/>
      <c r="G9" s="105"/>
      <c r="H9" s="105"/>
      <c r="I9" s="105"/>
      <c r="J9" s="105"/>
      <c r="K9" s="105"/>
      <c r="L9" s="105"/>
      <c r="M9" s="105"/>
      <c r="N9" s="105"/>
      <c r="O9" s="105"/>
      <c r="P9" s="106"/>
    </row>
    <row r="10" spans="1:16" ht="11.45" customHeight="1">
      <c r="B10" s="107"/>
      <c r="C10" s="108"/>
      <c r="D10" s="108"/>
      <c r="E10" s="108"/>
      <c r="F10" s="108"/>
      <c r="G10" s="108"/>
      <c r="H10" s="108"/>
      <c r="I10" s="108"/>
      <c r="J10" s="108"/>
      <c r="K10" s="108"/>
      <c r="L10" s="108"/>
      <c r="M10" s="108"/>
      <c r="N10" s="108"/>
      <c r="O10" s="108"/>
      <c r="P10" s="109"/>
    </row>
    <row r="11" spans="1:16" ht="12.75" customHeight="1">
      <c r="B11" s="17" t="s">
        <v>6</v>
      </c>
      <c r="C11" s="18"/>
      <c r="D11" s="18"/>
      <c r="E11" s="18"/>
      <c r="F11" s="32"/>
      <c r="G11" s="32"/>
      <c r="H11" s="18"/>
      <c r="I11" s="18"/>
      <c r="J11" s="18"/>
      <c r="K11" s="18"/>
      <c r="L11" s="18"/>
      <c r="M11" s="18"/>
      <c r="N11" s="18"/>
      <c r="O11" s="19"/>
      <c r="P11" s="20"/>
    </row>
    <row r="13" spans="1:16">
      <c r="B13" s="95" t="s">
        <v>1</v>
      </c>
      <c r="C13" s="96"/>
      <c r="D13" s="96"/>
      <c r="E13" s="96"/>
      <c r="F13" s="96"/>
      <c r="G13" s="96"/>
      <c r="H13" s="96"/>
      <c r="I13" s="96"/>
      <c r="J13" s="96"/>
      <c r="K13" s="96"/>
      <c r="L13" s="96"/>
      <c r="M13" s="96"/>
      <c r="N13" s="96"/>
      <c r="O13" s="96"/>
      <c r="P13" s="97"/>
    </row>
    <row r="14" spans="1:16" ht="5.0999999999999996" customHeight="1"/>
    <row r="15" spans="1:16" ht="12.75" customHeight="1">
      <c r="B15" s="101" t="s">
        <v>27</v>
      </c>
      <c r="C15" s="102"/>
      <c r="D15" s="102"/>
      <c r="E15" s="102"/>
      <c r="F15" s="102"/>
      <c r="G15" s="102"/>
      <c r="H15" s="102"/>
      <c r="I15" s="102"/>
      <c r="J15" s="102"/>
      <c r="K15" s="102"/>
      <c r="L15" s="102"/>
      <c r="M15" s="102"/>
      <c r="N15" s="102"/>
      <c r="O15" s="102"/>
      <c r="P15" s="103"/>
    </row>
    <row r="16" spans="1:16">
      <c r="B16" s="104"/>
      <c r="C16" s="105"/>
      <c r="D16" s="105"/>
      <c r="E16" s="105"/>
      <c r="F16" s="105"/>
      <c r="G16" s="105"/>
      <c r="H16" s="105"/>
      <c r="I16" s="105"/>
      <c r="J16" s="105"/>
      <c r="K16" s="105"/>
      <c r="L16" s="105"/>
      <c r="M16" s="105"/>
      <c r="N16" s="105"/>
      <c r="O16" s="105"/>
      <c r="P16" s="106"/>
    </row>
    <row r="17" spans="2:16">
      <c r="B17" s="104"/>
      <c r="C17" s="105"/>
      <c r="D17" s="105"/>
      <c r="E17" s="105"/>
      <c r="F17" s="105"/>
      <c r="G17" s="105"/>
      <c r="H17" s="105"/>
      <c r="I17" s="105"/>
      <c r="J17" s="105"/>
      <c r="K17" s="105"/>
      <c r="L17" s="105"/>
      <c r="M17" s="105"/>
      <c r="N17" s="105"/>
      <c r="O17" s="105"/>
      <c r="P17" s="106"/>
    </row>
    <row r="18" spans="2:16">
      <c r="B18" s="107"/>
      <c r="C18" s="108"/>
      <c r="D18" s="108"/>
      <c r="E18" s="108"/>
      <c r="F18" s="108"/>
      <c r="G18" s="108"/>
      <c r="H18" s="108"/>
      <c r="I18" s="108"/>
      <c r="J18" s="108"/>
      <c r="K18" s="108"/>
      <c r="L18" s="108"/>
      <c r="M18" s="108"/>
      <c r="N18" s="108"/>
      <c r="O18" s="108"/>
      <c r="P18" s="109"/>
    </row>
    <row r="19" spans="2:16" ht="12.75" customHeight="1"/>
    <row r="20" spans="2:16">
      <c r="B20" s="95" t="s">
        <v>2</v>
      </c>
      <c r="C20" s="96"/>
      <c r="D20" s="96"/>
      <c r="E20" s="96"/>
      <c r="F20" s="96"/>
      <c r="G20" s="96"/>
      <c r="H20" s="96"/>
      <c r="I20" s="96"/>
      <c r="J20" s="96"/>
      <c r="K20" s="96"/>
      <c r="L20" s="96"/>
      <c r="M20" s="96"/>
      <c r="N20" s="96"/>
      <c r="O20" s="96"/>
      <c r="P20" s="97"/>
    </row>
    <row r="21" spans="2:16" ht="5.0999999999999996" customHeight="1"/>
    <row r="22" spans="2:16" ht="12.75" customHeight="1">
      <c r="B22" s="71" t="s">
        <v>16</v>
      </c>
      <c r="C22" s="72"/>
      <c r="D22" s="1"/>
      <c r="E22" s="1"/>
      <c r="F22" s="3"/>
      <c r="G22" s="3"/>
      <c r="H22" s="1"/>
      <c r="M22" s="98" t="s">
        <v>59</v>
      </c>
      <c r="N22" s="99"/>
      <c r="O22" s="99"/>
      <c r="P22" s="100"/>
    </row>
    <row r="23" spans="2:16" ht="12.75" customHeight="1">
      <c r="B23" s="73" t="s">
        <v>17</v>
      </c>
      <c r="C23" s="74"/>
      <c r="D23" s="1"/>
      <c r="E23" s="1"/>
      <c r="F23" s="3"/>
      <c r="G23" s="3"/>
      <c r="H23" s="1"/>
      <c r="M23" s="110">
        <v>3500</v>
      </c>
      <c r="N23" s="111"/>
      <c r="O23" s="111"/>
      <c r="P23" s="112"/>
    </row>
    <row r="24" spans="2:16" ht="12.75" customHeight="1">
      <c r="B24" s="73" t="s">
        <v>18</v>
      </c>
      <c r="C24" s="74"/>
      <c r="D24" s="1"/>
      <c r="E24" s="1"/>
      <c r="F24" s="3"/>
      <c r="G24" s="3"/>
      <c r="H24" s="1"/>
      <c r="M24" s="113">
        <v>1</v>
      </c>
      <c r="N24" s="114"/>
      <c r="O24" s="114"/>
      <c r="P24" s="115"/>
    </row>
    <row r="25" spans="2:16" ht="12.75" customHeight="1">
      <c r="B25" s="75" t="s">
        <v>58</v>
      </c>
      <c r="C25" s="76"/>
      <c r="D25" s="1"/>
      <c r="E25" s="1"/>
      <c r="F25" s="3"/>
      <c r="G25" s="3"/>
      <c r="H25" s="1"/>
      <c r="M25" s="116">
        <f>+M23*M24</f>
        <v>3500</v>
      </c>
      <c r="N25" s="117"/>
      <c r="O25" s="117"/>
      <c r="P25" s="118"/>
    </row>
    <row r="26" spans="2:16">
      <c r="B26" s="1"/>
      <c r="C26" s="1"/>
      <c r="D26" s="1"/>
      <c r="E26" s="1"/>
      <c r="F26" s="3"/>
      <c r="G26" s="3"/>
      <c r="H26" s="1"/>
      <c r="J26" s="1"/>
      <c r="K26" s="1"/>
      <c r="L26" s="1"/>
      <c r="M26" s="1"/>
      <c r="N26" s="1"/>
      <c r="O26" s="1"/>
      <c r="P26" s="1"/>
    </row>
    <row r="27" spans="2:16">
      <c r="B27" s="122" t="s">
        <v>26</v>
      </c>
      <c r="C27" s="123"/>
      <c r="D27" s="123"/>
      <c r="E27" s="123"/>
      <c r="F27" s="123"/>
      <c r="G27" s="124"/>
      <c r="H27" s="26"/>
      <c r="I27" s="122" t="s">
        <v>25</v>
      </c>
      <c r="J27" s="123"/>
      <c r="K27" s="124"/>
      <c r="M27" s="94" t="s">
        <v>24</v>
      </c>
      <c r="N27" s="94"/>
      <c r="O27" s="94"/>
      <c r="P27" s="94"/>
    </row>
    <row r="28" spans="2:16">
      <c r="B28" s="77"/>
      <c r="C28" s="27"/>
      <c r="D28" s="28"/>
      <c r="E28" s="28"/>
      <c r="F28" s="28"/>
      <c r="G28" s="78"/>
      <c r="H28" s="26"/>
      <c r="I28" s="37" t="s">
        <v>19</v>
      </c>
      <c r="J28" s="35" t="s">
        <v>7</v>
      </c>
      <c r="K28" s="24" t="s">
        <v>8</v>
      </c>
      <c r="M28" s="82" t="s">
        <v>23</v>
      </c>
      <c r="N28" s="83"/>
      <c r="O28" s="83"/>
      <c r="P28" s="84"/>
    </row>
    <row r="29" spans="2:16" ht="24.95" customHeight="1">
      <c r="B29" s="79" t="s">
        <v>9</v>
      </c>
      <c r="C29" s="38"/>
      <c r="D29" s="39"/>
      <c r="E29" s="43" t="s">
        <v>11</v>
      </c>
      <c r="F29" s="44" t="s">
        <v>10</v>
      </c>
      <c r="G29" s="80" t="s">
        <v>12</v>
      </c>
      <c r="H29" s="26"/>
      <c r="I29" s="36"/>
      <c r="J29" s="21" t="s">
        <v>14</v>
      </c>
      <c r="K29" s="25" t="s">
        <v>15</v>
      </c>
      <c r="M29" s="85"/>
      <c r="N29" s="86"/>
      <c r="O29" s="86"/>
      <c r="P29" s="87"/>
    </row>
    <row r="30" spans="2:16">
      <c r="B30" s="119" t="s">
        <v>30</v>
      </c>
      <c r="C30" s="120"/>
      <c r="D30" s="121"/>
      <c r="E30" s="34">
        <v>1000</v>
      </c>
      <c r="F30" s="33">
        <v>1</v>
      </c>
      <c r="G30" s="45">
        <f t="shared" ref="G30:G61" si="0">+IF(E30*F30&gt;0,(E30*F30),"")</f>
        <v>1000</v>
      </c>
      <c r="H30" s="26"/>
      <c r="I30" s="50">
        <v>0</v>
      </c>
      <c r="J30" s="46">
        <f>IF(ISERROR(I30*$M$25),"",(I30*$M$25))</f>
        <v>0</v>
      </c>
      <c r="K30" s="47">
        <f t="shared" ref="K30:K61" si="1">IF(ISERROR($G$74),"",$G$74)</f>
        <v>39401.25</v>
      </c>
      <c r="M30" s="85"/>
      <c r="N30" s="86"/>
      <c r="O30" s="86"/>
      <c r="P30" s="87"/>
    </row>
    <row r="31" spans="2:16">
      <c r="B31" s="91" t="s">
        <v>31</v>
      </c>
      <c r="C31" s="92"/>
      <c r="D31" s="93"/>
      <c r="E31" s="34">
        <v>1250</v>
      </c>
      <c r="F31" s="33">
        <v>0.5</v>
      </c>
      <c r="G31" s="45">
        <f t="shared" si="0"/>
        <v>625</v>
      </c>
      <c r="H31" s="26"/>
      <c r="I31" s="50">
        <f>IF(ISERROR(CEILING(I30+(($G$78-$G$77)/49),1)),"",CEILING(I30+(($G$78-$G$77)/49),1))</f>
        <v>1</v>
      </c>
      <c r="J31" s="46">
        <f t="shared" ref="J31:J79" si="2">IF(ISERROR(I31*$M$25),"",(I31*$M$25))</f>
        <v>3500</v>
      </c>
      <c r="K31" s="47">
        <f t="shared" si="1"/>
        <v>39401.25</v>
      </c>
      <c r="M31" s="85"/>
      <c r="N31" s="86"/>
      <c r="O31" s="86"/>
      <c r="P31" s="87"/>
    </row>
    <row r="32" spans="2:16">
      <c r="B32" s="91" t="s">
        <v>32</v>
      </c>
      <c r="C32" s="92"/>
      <c r="D32" s="93"/>
      <c r="E32" s="34">
        <v>362.5</v>
      </c>
      <c r="F32" s="33">
        <v>0</v>
      </c>
      <c r="G32" s="45" t="str">
        <f t="shared" si="0"/>
        <v/>
      </c>
      <c r="H32" s="26"/>
      <c r="I32" s="50">
        <f t="shared" ref="I32:I79" si="3">IF(ISERROR(CEILING(I31+(($G$78-$G$77)/49),1)),"",CEILING(I31+(($G$78-$G$77)/49),1))</f>
        <v>2</v>
      </c>
      <c r="J32" s="46">
        <f t="shared" si="2"/>
        <v>7000</v>
      </c>
      <c r="K32" s="47">
        <f t="shared" si="1"/>
        <v>39401.25</v>
      </c>
      <c r="M32" s="85"/>
      <c r="N32" s="86"/>
      <c r="O32" s="86"/>
      <c r="P32" s="87"/>
    </row>
    <row r="33" spans="2:16">
      <c r="B33" s="91" t="s">
        <v>33</v>
      </c>
      <c r="C33" s="92"/>
      <c r="D33" s="29"/>
      <c r="E33" s="34">
        <v>312.5</v>
      </c>
      <c r="F33" s="33">
        <v>0</v>
      </c>
      <c r="G33" s="45" t="str">
        <f t="shared" si="0"/>
        <v/>
      </c>
      <c r="H33" s="26"/>
      <c r="I33" s="50">
        <f t="shared" si="3"/>
        <v>3</v>
      </c>
      <c r="J33" s="46">
        <f t="shared" si="2"/>
        <v>10500</v>
      </c>
      <c r="K33" s="47">
        <f t="shared" si="1"/>
        <v>39401.25</v>
      </c>
      <c r="M33" s="85"/>
      <c r="N33" s="86"/>
      <c r="O33" s="86"/>
      <c r="P33" s="87"/>
    </row>
    <row r="34" spans="2:16">
      <c r="B34" s="91" t="s">
        <v>34</v>
      </c>
      <c r="C34" s="92"/>
      <c r="D34" s="93"/>
      <c r="E34" s="34">
        <v>300</v>
      </c>
      <c r="F34" s="33">
        <v>1</v>
      </c>
      <c r="G34" s="45">
        <f t="shared" si="0"/>
        <v>300</v>
      </c>
      <c r="H34" s="26"/>
      <c r="I34" s="50">
        <f t="shared" si="3"/>
        <v>4</v>
      </c>
      <c r="J34" s="46">
        <f t="shared" si="2"/>
        <v>14000</v>
      </c>
      <c r="K34" s="47">
        <f t="shared" si="1"/>
        <v>39401.25</v>
      </c>
      <c r="M34" s="85"/>
      <c r="N34" s="86"/>
      <c r="O34" s="86"/>
      <c r="P34" s="87"/>
    </row>
    <row r="35" spans="2:16">
      <c r="B35" s="91" t="s">
        <v>35</v>
      </c>
      <c r="C35" s="92"/>
      <c r="D35" s="93"/>
      <c r="E35" s="34">
        <v>0</v>
      </c>
      <c r="F35" s="33">
        <v>0</v>
      </c>
      <c r="G35" s="45" t="str">
        <f t="shared" si="0"/>
        <v/>
      </c>
      <c r="H35" s="26"/>
      <c r="I35" s="50">
        <f t="shared" si="3"/>
        <v>5</v>
      </c>
      <c r="J35" s="46">
        <f t="shared" si="2"/>
        <v>17500</v>
      </c>
      <c r="K35" s="47">
        <f t="shared" si="1"/>
        <v>39401.25</v>
      </c>
      <c r="M35" s="85"/>
      <c r="N35" s="86"/>
      <c r="O35" s="86"/>
      <c r="P35" s="87"/>
    </row>
    <row r="36" spans="2:16">
      <c r="B36" s="91" t="s">
        <v>36</v>
      </c>
      <c r="C36" s="92"/>
      <c r="D36" s="93"/>
      <c r="E36" s="34">
        <v>400</v>
      </c>
      <c r="F36" s="33">
        <v>1</v>
      </c>
      <c r="G36" s="45">
        <f t="shared" si="0"/>
        <v>400</v>
      </c>
      <c r="H36" s="26"/>
      <c r="I36" s="50">
        <f t="shared" si="3"/>
        <v>6</v>
      </c>
      <c r="J36" s="46">
        <f t="shared" si="2"/>
        <v>21000</v>
      </c>
      <c r="K36" s="47">
        <f t="shared" si="1"/>
        <v>39401.25</v>
      </c>
      <c r="M36" s="85"/>
      <c r="N36" s="86"/>
      <c r="O36" s="86"/>
      <c r="P36" s="87"/>
    </row>
    <row r="37" spans="2:16">
      <c r="B37" s="91" t="s">
        <v>37</v>
      </c>
      <c r="C37" s="92"/>
      <c r="D37" s="93"/>
      <c r="E37" s="34">
        <v>0</v>
      </c>
      <c r="F37" s="33">
        <v>0</v>
      </c>
      <c r="G37" s="45" t="str">
        <f t="shared" si="0"/>
        <v/>
      </c>
      <c r="H37" s="26"/>
      <c r="I37" s="50">
        <f t="shared" si="3"/>
        <v>7</v>
      </c>
      <c r="J37" s="46">
        <f t="shared" si="2"/>
        <v>24500</v>
      </c>
      <c r="K37" s="47">
        <f t="shared" si="1"/>
        <v>39401.25</v>
      </c>
      <c r="M37" s="85"/>
      <c r="N37" s="86"/>
      <c r="O37" s="86"/>
      <c r="P37" s="87"/>
    </row>
    <row r="38" spans="2:16">
      <c r="B38" s="91" t="s">
        <v>38</v>
      </c>
      <c r="C38" s="92"/>
      <c r="D38" s="93"/>
      <c r="E38" s="34">
        <v>3732.5</v>
      </c>
      <c r="F38" s="33">
        <v>1</v>
      </c>
      <c r="G38" s="45">
        <f t="shared" si="0"/>
        <v>3732.5</v>
      </c>
      <c r="H38" s="26"/>
      <c r="I38" s="50">
        <f t="shared" si="3"/>
        <v>8</v>
      </c>
      <c r="J38" s="46">
        <f t="shared" si="2"/>
        <v>28000</v>
      </c>
      <c r="K38" s="47">
        <f t="shared" si="1"/>
        <v>39401.25</v>
      </c>
      <c r="M38" s="85"/>
      <c r="N38" s="86"/>
      <c r="O38" s="86"/>
      <c r="P38" s="87"/>
    </row>
    <row r="39" spans="2:16">
      <c r="B39" s="91" t="s">
        <v>39</v>
      </c>
      <c r="C39" s="92"/>
      <c r="D39" s="93"/>
      <c r="E39" s="34">
        <v>7600</v>
      </c>
      <c r="F39" s="33">
        <v>0.25</v>
      </c>
      <c r="G39" s="45">
        <f t="shared" si="0"/>
        <v>1900</v>
      </c>
      <c r="H39" s="26"/>
      <c r="I39" s="50">
        <f t="shared" si="3"/>
        <v>9</v>
      </c>
      <c r="J39" s="46">
        <f t="shared" si="2"/>
        <v>31500</v>
      </c>
      <c r="K39" s="47">
        <f t="shared" si="1"/>
        <v>39401.25</v>
      </c>
      <c r="M39" s="85"/>
      <c r="N39" s="86"/>
      <c r="O39" s="86"/>
      <c r="P39" s="87"/>
    </row>
    <row r="40" spans="2:16">
      <c r="B40" s="91" t="s">
        <v>40</v>
      </c>
      <c r="C40" s="92"/>
      <c r="D40" s="93"/>
      <c r="E40" s="34">
        <v>375</v>
      </c>
      <c r="F40" s="33">
        <v>1</v>
      </c>
      <c r="G40" s="45">
        <f t="shared" si="0"/>
        <v>375</v>
      </c>
      <c r="H40" s="26"/>
      <c r="I40" s="50">
        <f t="shared" si="3"/>
        <v>10</v>
      </c>
      <c r="J40" s="46">
        <f t="shared" si="2"/>
        <v>35000</v>
      </c>
      <c r="K40" s="47">
        <f t="shared" si="1"/>
        <v>39401.25</v>
      </c>
      <c r="M40" s="88"/>
      <c r="N40" s="89"/>
      <c r="O40" s="89"/>
      <c r="P40" s="90"/>
    </row>
    <row r="41" spans="2:16">
      <c r="B41" s="91" t="s">
        <v>41</v>
      </c>
      <c r="C41" s="92"/>
      <c r="D41" s="93"/>
      <c r="E41" s="34">
        <v>312.5</v>
      </c>
      <c r="F41" s="33">
        <v>1</v>
      </c>
      <c r="G41" s="45">
        <f t="shared" si="0"/>
        <v>312.5</v>
      </c>
      <c r="H41" s="26"/>
      <c r="I41" s="50">
        <f t="shared" si="3"/>
        <v>11</v>
      </c>
      <c r="J41" s="46">
        <f t="shared" si="2"/>
        <v>38500</v>
      </c>
      <c r="K41" s="47">
        <f t="shared" si="1"/>
        <v>39401.25</v>
      </c>
      <c r="M41" s="82" t="s">
        <v>54</v>
      </c>
      <c r="N41" s="83"/>
      <c r="O41" s="83"/>
      <c r="P41" s="84"/>
    </row>
    <row r="42" spans="2:16">
      <c r="B42" s="91" t="s">
        <v>42</v>
      </c>
      <c r="C42" s="92"/>
      <c r="D42" s="93"/>
      <c r="E42" s="34">
        <v>80000</v>
      </c>
      <c r="F42" s="33">
        <v>0.25</v>
      </c>
      <c r="G42" s="45">
        <f t="shared" si="0"/>
        <v>20000</v>
      </c>
      <c r="H42" s="26"/>
      <c r="I42" s="50">
        <f t="shared" si="3"/>
        <v>12</v>
      </c>
      <c r="J42" s="46">
        <f t="shared" si="2"/>
        <v>42000</v>
      </c>
      <c r="K42" s="47">
        <f t="shared" si="1"/>
        <v>39401.25</v>
      </c>
      <c r="M42" s="85"/>
      <c r="N42" s="86"/>
      <c r="O42" s="86"/>
      <c r="P42" s="87"/>
    </row>
    <row r="43" spans="2:16">
      <c r="B43" s="91" t="s">
        <v>43</v>
      </c>
      <c r="C43" s="92"/>
      <c r="D43" s="93"/>
      <c r="E43" s="34">
        <v>1250</v>
      </c>
      <c r="F43" s="33">
        <v>1</v>
      </c>
      <c r="G43" s="45">
        <f t="shared" si="0"/>
        <v>1250</v>
      </c>
      <c r="H43" s="26"/>
      <c r="I43" s="50">
        <f t="shared" si="3"/>
        <v>13</v>
      </c>
      <c r="J43" s="46">
        <f t="shared" si="2"/>
        <v>45500</v>
      </c>
      <c r="K43" s="47">
        <f t="shared" si="1"/>
        <v>39401.25</v>
      </c>
      <c r="M43" s="85"/>
      <c r="N43" s="86"/>
      <c r="O43" s="86"/>
      <c r="P43" s="87"/>
    </row>
    <row r="44" spans="2:16">
      <c r="B44" s="91" t="s">
        <v>55</v>
      </c>
      <c r="C44" s="92"/>
      <c r="D44" s="93"/>
      <c r="E44" s="34">
        <v>312.5</v>
      </c>
      <c r="F44" s="33">
        <v>0.5</v>
      </c>
      <c r="G44" s="45">
        <f t="shared" si="0"/>
        <v>156.25</v>
      </c>
      <c r="H44" s="26"/>
      <c r="I44" s="50">
        <f t="shared" si="3"/>
        <v>14</v>
      </c>
      <c r="J44" s="46">
        <f t="shared" si="2"/>
        <v>49000</v>
      </c>
      <c r="K44" s="47">
        <f t="shared" si="1"/>
        <v>39401.25</v>
      </c>
      <c r="M44" s="85"/>
      <c r="N44" s="86"/>
      <c r="O44" s="86"/>
      <c r="P44" s="87"/>
    </row>
    <row r="45" spans="2:16">
      <c r="B45" s="66" t="s">
        <v>44</v>
      </c>
      <c r="C45" s="67"/>
      <c r="D45" s="30"/>
      <c r="E45" s="34">
        <v>2000</v>
      </c>
      <c r="F45" s="33">
        <v>0.5</v>
      </c>
      <c r="G45" s="45">
        <f t="shared" si="0"/>
        <v>1000</v>
      </c>
      <c r="H45" s="26"/>
      <c r="I45" s="50">
        <f t="shared" si="3"/>
        <v>15</v>
      </c>
      <c r="J45" s="46">
        <f t="shared" si="2"/>
        <v>52500</v>
      </c>
      <c r="K45" s="47">
        <f t="shared" si="1"/>
        <v>39401.25</v>
      </c>
      <c r="M45" s="85"/>
      <c r="N45" s="86"/>
      <c r="O45" s="86"/>
      <c r="P45" s="87"/>
    </row>
    <row r="46" spans="2:16">
      <c r="B46" s="91" t="s">
        <v>45</v>
      </c>
      <c r="C46" s="92"/>
      <c r="D46" s="93"/>
      <c r="E46" s="34">
        <v>600</v>
      </c>
      <c r="F46" s="33">
        <v>0.5</v>
      </c>
      <c r="G46" s="45">
        <f t="shared" si="0"/>
        <v>300</v>
      </c>
      <c r="H46" s="26"/>
      <c r="I46" s="50">
        <f t="shared" si="3"/>
        <v>16</v>
      </c>
      <c r="J46" s="46">
        <f t="shared" si="2"/>
        <v>56000</v>
      </c>
      <c r="K46" s="47">
        <f t="shared" si="1"/>
        <v>39401.25</v>
      </c>
      <c r="M46" s="85"/>
      <c r="N46" s="86"/>
      <c r="O46" s="86"/>
      <c r="P46" s="87"/>
    </row>
    <row r="47" spans="2:16">
      <c r="B47" s="91" t="s">
        <v>46</v>
      </c>
      <c r="C47" s="92"/>
      <c r="D47" s="93"/>
      <c r="E47" s="34">
        <v>1200</v>
      </c>
      <c r="F47" s="33">
        <v>0.5</v>
      </c>
      <c r="G47" s="45">
        <f t="shared" si="0"/>
        <v>600</v>
      </c>
      <c r="H47" s="26"/>
      <c r="I47" s="50">
        <f t="shared" si="3"/>
        <v>17</v>
      </c>
      <c r="J47" s="46">
        <f t="shared" si="2"/>
        <v>59500</v>
      </c>
      <c r="K47" s="47">
        <f t="shared" si="1"/>
        <v>39401.25</v>
      </c>
      <c r="M47" s="85"/>
      <c r="N47" s="86"/>
      <c r="O47" s="86"/>
      <c r="P47" s="87"/>
    </row>
    <row r="48" spans="2:16">
      <c r="B48" s="91" t="s">
        <v>47</v>
      </c>
      <c r="C48" s="92"/>
      <c r="D48" s="93"/>
      <c r="E48" s="34">
        <v>1200</v>
      </c>
      <c r="F48" s="33">
        <v>1</v>
      </c>
      <c r="G48" s="45">
        <f t="shared" si="0"/>
        <v>1200</v>
      </c>
      <c r="H48" s="26"/>
      <c r="I48" s="50">
        <f t="shared" si="3"/>
        <v>18</v>
      </c>
      <c r="J48" s="46">
        <f t="shared" si="2"/>
        <v>63000</v>
      </c>
      <c r="K48" s="47">
        <f t="shared" si="1"/>
        <v>39401.25</v>
      </c>
      <c r="M48" s="85"/>
      <c r="N48" s="86"/>
      <c r="O48" s="86"/>
      <c r="P48" s="87"/>
    </row>
    <row r="49" spans="2:16">
      <c r="B49" s="91" t="s">
        <v>48</v>
      </c>
      <c r="C49" s="92"/>
      <c r="D49" s="93"/>
      <c r="E49" s="34">
        <v>1000</v>
      </c>
      <c r="F49" s="33">
        <v>1</v>
      </c>
      <c r="G49" s="45">
        <f t="shared" si="0"/>
        <v>1000</v>
      </c>
      <c r="H49" s="26"/>
      <c r="I49" s="50">
        <f t="shared" si="3"/>
        <v>19</v>
      </c>
      <c r="J49" s="46">
        <f t="shared" si="2"/>
        <v>66500</v>
      </c>
      <c r="K49" s="47">
        <f t="shared" si="1"/>
        <v>39401.25</v>
      </c>
      <c r="M49" s="85"/>
      <c r="N49" s="86"/>
      <c r="O49" s="86"/>
      <c r="P49" s="87"/>
    </row>
    <row r="50" spans="2:16">
      <c r="B50" s="91" t="s">
        <v>49</v>
      </c>
      <c r="C50" s="92"/>
      <c r="D50" s="93"/>
      <c r="E50" s="34">
        <v>1000</v>
      </c>
      <c r="F50" s="33">
        <v>1</v>
      </c>
      <c r="G50" s="45">
        <f t="shared" si="0"/>
        <v>1000</v>
      </c>
      <c r="H50" s="26"/>
      <c r="I50" s="50">
        <f t="shared" si="3"/>
        <v>20</v>
      </c>
      <c r="J50" s="46">
        <f t="shared" si="2"/>
        <v>70000</v>
      </c>
      <c r="K50" s="47">
        <f t="shared" si="1"/>
        <v>39401.25</v>
      </c>
      <c r="M50" s="85"/>
      <c r="N50" s="86"/>
      <c r="O50" s="86"/>
      <c r="P50" s="87"/>
    </row>
    <row r="51" spans="2:16">
      <c r="B51" s="91" t="s">
        <v>50</v>
      </c>
      <c r="C51" s="92"/>
      <c r="D51" s="93"/>
      <c r="E51" s="34">
        <v>200</v>
      </c>
      <c r="F51" s="33">
        <v>1</v>
      </c>
      <c r="G51" s="45">
        <f t="shared" si="0"/>
        <v>200</v>
      </c>
      <c r="H51" s="26"/>
      <c r="I51" s="50">
        <f t="shared" si="3"/>
        <v>21</v>
      </c>
      <c r="J51" s="46">
        <f t="shared" si="2"/>
        <v>73500</v>
      </c>
      <c r="K51" s="47">
        <f t="shared" si="1"/>
        <v>39401.25</v>
      </c>
      <c r="M51" s="85"/>
      <c r="N51" s="86"/>
      <c r="O51" s="86"/>
      <c r="P51" s="87"/>
    </row>
    <row r="52" spans="2:16">
      <c r="B52" s="91" t="s">
        <v>51</v>
      </c>
      <c r="C52" s="92"/>
      <c r="D52" s="93"/>
      <c r="E52" s="34">
        <v>250</v>
      </c>
      <c r="F52" s="33">
        <v>1</v>
      </c>
      <c r="G52" s="45">
        <f t="shared" si="0"/>
        <v>250</v>
      </c>
      <c r="H52" s="26"/>
      <c r="I52" s="50">
        <f t="shared" si="3"/>
        <v>22</v>
      </c>
      <c r="J52" s="46">
        <f t="shared" si="2"/>
        <v>77000</v>
      </c>
      <c r="K52" s="47">
        <f t="shared" si="1"/>
        <v>39401.25</v>
      </c>
      <c r="M52" s="85"/>
      <c r="N52" s="86"/>
      <c r="O52" s="86"/>
      <c r="P52" s="87"/>
    </row>
    <row r="53" spans="2:16">
      <c r="B53" s="91" t="s">
        <v>52</v>
      </c>
      <c r="C53" s="92"/>
      <c r="D53" s="93"/>
      <c r="E53" s="34">
        <v>2800</v>
      </c>
      <c r="F53" s="33">
        <v>1</v>
      </c>
      <c r="G53" s="45">
        <f t="shared" si="0"/>
        <v>2800</v>
      </c>
      <c r="H53" s="26"/>
      <c r="I53" s="50">
        <f t="shared" si="3"/>
        <v>23</v>
      </c>
      <c r="J53" s="46">
        <f t="shared" si="2"/>
        <v>80500</v>
      </c>
      <c r="K53" s="47">
        <f t="shared" si="1"/>
        <v>39401.25</v>
      </c>
      <c r="M53" s="85"/>
      <c r="N53" s="86"/>
      <c r="O53" s="86"/>
      <c r="P53" s="87"/>
    </row>
    <row r="54" spans="2:16">
      <c r="B54" s="91" t="s">
        <v>53</v>
      </c>
      <c r="C54" s="92"/>
      <c r="D54" s="93"/>
      <c r="E54" s="34">
        <v>1000</v>
      </c>
      <c r="F54" s="33">
        <v>1</v>
      </c>
      <c r="G54" s="45">
        <f t="shared" si="0"/>
        <v>1000</v>
      </c>
      <c r="H54" s="26"/>
      <c r="I54" s="50">
        <f t="shared" si="3"/>
        <v>24</v>
      </c>
      <c r="J54" s="46">
        <f t="shared" si="2"/>
        <v>84000</v>
      </c>
      <c r="K54" s="47">
        <f t="shared" si="1"/>
        <v>39401.25</v>
      </c>
      <c r="M54" s="88"/>
      <c r="N54" s="89"/>
      <c r="O54" s="89"/>
      <c r="P54" s="90"/>
    </row>
    <row r="55" spans="2:16">
      <c r="B55" s="91"/>
      <c r="C55" s="92"/>
      <c r="D55" s="93"/>
      <c r="E55" s="34"/>
      <c r="F55" s="33"/>
      <c r="G55" s="45" t="str">
        <f t="shared" si="0"/>
        <v/>
      </c>
      <c r="H55" s="26"/>
      <c r="I55" s="50">
        <f t="shared" si="3"/>
        <v>25</v>
      </c>
      <c r="J55" s="46">
        <f t="shared" si="2"/>
        <v>87500</v>
      </c>
      <c r="K55" s="47">
        <f t="shared" si="1"/>
        <v>39401.25</v>
      </c>
      <c r="M55" s="82" t="s">
        <v>56</v>
      </c>
      <c r="N55" s="83"/>
      <c r="O55" s="83"/>
      <c r="P55" s="84"/>
    </row>
    <row r="56" spans="2:16">
      <c r="B56" s="91"/>
      <c r="C56" s="92"/>
      <c r="D56" s="93"/>
      <c r="E56" s="34"/>
      <c r="F56" s="33"/>
      <c r="G56" s="45" t="str">
        <f t="shared" si="0"/>
        <v/>
      </c>
      <c r="H56" s="26"/>
      <c r="I56" s="50">
        <f t="shared" si="3"/>
        <v>26</v>
      </c>
      <c r="J56" s="46">
        <f t="shared" si="2"/>
        <v>91000</v>
      </c>
      <c r="K56" s="47">
        <f t="shared" si="1"/>
        <v>39401.25</v>
      </c>
      <c r="M56" s="85"/>
      <c r="N56" s="86"/>
      <c r="O56" s="86"/>
      <c r="P56" s="87"/>
    </row>
    <row r="57" spans="2:16">
      <c r="B57" s="91"/>
      <c r="C57" s="92"/>
      <c r="D57" s="93"/>
      <c r="E57" s="34"/>
      <c r="F57" s="33"/>
      <c r="G57" s="45" t="str">
        <f t="shared" si="0"/>
        <v/>
      </c>
      <c r="H57" s="26"/>
      <c r="I57" s="50">
        <f t="shared" si="3"/>
        <v>27</v>
      </c>
      <c r="J57" s="46">
        <f t="shared" si="2"/>
        <v>94500</v>
      </c>
      <c r="K57" s="47">
        <f t="shared" si="1"/>
        <v>39401.25</v>
      </c>
      <c r="M57" s="85"/>
      <c r="N57" s="86"/>
      <c r="O57" s="86"/>
      <c r="P57" s="87"/>
    </row>
    <row r="58" spans="2:16">
      <c r="B58" s="91"/>
      <c r="C58" s="92"/>
      <c r="D58" s="93"/>
      <c r="E58" s="34"/>
      <c r="F58" s="33"/>
      <c r="G58" s="45" t="str">
        <f t="shared" si="0"/>
        <v/>
      </c>
      <c r="H58" s="26"/>
      <c r="I58" s="50">
        <f t="shared" si="3"/>
        <v>28</v>
      </c>
      <c r="J58" s="46">
        <f t="shared" si="2"/>
        <v>98000</v>
      </c>
      <c r="K58" s="47">
        <f t="shared" si="1"/>
        <v>39401.25</v>
      </c>
      <c r="M58" s="85"/>
      <c r="N58" s="86"/>
      <c r="O58" s="86"/>
      <c r="P58" s="87"/>
    </row>
    <row r="59" spans="2:16">
      <c r="B59" s="91"/>
      <c r="C59" s="92"/>
      <c r="D59" s="93"/>
      <c r="E59" s="34"/>
      <c r="F59" s="33"/>
      <c r="G59" s="45" t="str">
        <f t="shared" si="0"/>
        <v/>
      </c>
      <c r="H59" s="26"/>
      <c r="I59" s="50">
        <f t="shared" si="3"/>
        <v>29</v>
      </c>
      <c r="J59" s="46">
        <f t="shared" si="2"/>
        <v>101500</v>
      </c>
      <c r="K59" s="47">
        <f t="shared" si="1"/>
        <v>39401.25</v>
      </c>
      <c r="M59" s="85"/>
      <c r="N59" s="86"/>
      <c r="O59" s="86"/>
      <c r="P59" s="87"/>
    </row>
    <row r="60" spans="2:16">
      <c r="B60" s="91"/>
      <c r="C60" s="92"/>
      <c r="D60" s="93"/>
      <c r="E60" s="34"/>
      <c r="F60" s="33"/>
      <c r="G60" s="45" t="str">
        <f t="shared" si="0"/>
        <v/>
      </c>
      <c r="H60" s="26"/>
      <c r="I60" s="50">
        <f t="shared" si="3"/>
        <v>30</v>
      </c>
      <c r="J60" s="46">
        <f t="shared" si="2"/>
        <v>105000</v>
      </c>
      <c r="K60" s="47">
        <f t="shared" si="1"/>
        <v>39401.25</v>
      </c>
      <c r="M60" s="85"/>
      <c r="N60" s="86"/>
      <c r="O60" s="86"/>
      <c r="P60" s="87"/>
    </row>
    <row r="61" spans="2:16">
      <c r="B61" s="91"/>
      <c r="C61" s="92"/>
      <c r="D61" s="93"/>
      <c r="E61" s="34"/>
      <c r="F61" s="33"/>
      <c r="G61" s="45" t="str">
        <f t="shared" si="0"/>
        <v/>
      </c>
      <c r="H61" s="26"/>
      <c r="I61" s="50">
        <f t="shared" si="3"/>
        <v>31</v>
      </c>
      <c r="J61" s="46">
        <f t="shared" si="2"/>
        <v>108500</v>
      </c>
      <c r="K61" s="47">
        <f t="shared" si="1"/>
        <v>39401.25</v>
      </c>
      <c r="M61" s="85"/>
      <c r="N61" s="86"/>
      <c r="O61" s="86"/>
      <c r="P61" s="87"/>
    </row>
    <row r="62" spans="2:16">
      <c r="B62" s="91"/>
      <c r="C62" s="92"/>
      <c r="D62" s="93"/>
      <c r="E62" s="34"/>
      <c r="F62" s="33"/>
      <c r="G62" s="45" t="str">
        <f>+IF(E62*F62&gt;0,(E62*F62),"")</f>
        <v/>
      </c>
      <c r="H62" s="26"/>
      <c r="I62" s="50">
        <f t="shared" si="3"/>
        <v>32</v>
      </c>
      <c r="J62" s="46">
        <f t="shared" si="2"/>
        <v>112000</v>
      </c>
      <c r="K62" s="47">
        <f t="shared" ref="K62:K79" si="4">IF(ISERROR($G$74),"",$G$74)</f>
        <v>39401.25</v>
      </c>
      <c r="M62" s="85"/>
      <c r="N62" s="86"/>
      <c r="O62" s="86"/>
      <c r="P62" s="87"/>
    </row>
    <row r="63" spans="2:16">
      <c r="B63" s="91"/>
      <c r="C63" s="92"/>
      <c r="D63" s="93"/>
      <c r="E63" s="34"/>
      <c r="F63" s="33"/>
      <c r="G63" s="45" t="str">
        <f t="shared" ref="G63:G73" si="5">+IF(E63*F63&gt;0,(E63*F63),"")</f>
        <v/>
      </c>
      <c r="H63" s="26"/>
      <c r="I63" s="50">
        <f t="shared" si="3"/>
        <v>33</v>
      </c>
      <c r="J63" s="46">
        <f t="shared" si="2"/>
        <v>115500</v>
      </c>
      <c r="K63" s="47">
        <f t="shared" si="4"/>
        <v>39401.25</v>
      </c>
      <c r="M63" s="85"/>
      <c r="N63" s="86"/>
      <c r="O63" s="86"/>
      <c r="P63" s="87"/>
    </row>
    <row r="64" spans="2:16">
      <c r="B64" s="91"/>
      <c r="C64" s="92"/>
      <c r="D64" s="93"/>
      <c r="E64" s="34"/>
      <c r="F64" s="33"/>
      <c r="G64" s="45" t="str">
        <f t="shared" si="5"/>
        <v/>
      </c>
      <c r="H64" s="26"/>
      <c r="I64" s="50">
        <f t="shared" si="3"/>
        <v>34</v>
      </c>
      <c r="J64" s="46">
        <f t="shared" si="2"/>
        <v>119000</v>
      </c>
      <c r="K64" s="47">
        <f t="shared" si="4"/>
        <v>39401.25</v>
      </c>
      <c r="M64" s="85"/>
      <c r="N64" s="86"/>
      <c r="O64" s="86"/>
      <c r="P64" s="87"/>
    </row>
    <row r="65" spans="2:16">
      <c r="B65" s="91"/>
      <c r="C65" s="92"/>
      <c r="D65" s="29"/>
      <c r="E65" s="34"/>
      <c r="F65" s="33"/>
      <c r="G65" s="45" t="str">
        <f t="shared" si="5"/>
        <v/>
      </c>
      <c r="H65" s="26"/>
      <c r="I65" s="50">
        <f t="shared" si="3"/>
        <v>35</v>
      </c>
      <c r="J65" s="46">
        <f t="shared" si="2"/>
        <v>122500</v>
      </c>
      <c r="K65" s="47">
        <f t="shared" si="4"/>
        <v>39401.25</v>
      </c>
      <c r="M65" s="85"/>
      <c r="N65" s="86"/>
      <c r="O65" s="86"/>
      <c r="P65" s="87"/>
    </row>
    <row r="66" spans="2:16">
      <c r="B66" s="91"/>
      <c r="C66" s="92"/>
      <c r="D66" s="93"/>
      <c r="E66" s="34"/>
      <c r="F66" s="33"/>
      <c r="G66" s="45" t="str">
        <f t="shared" si="5"/>
        <v/>
      </c>
      <c r="H66" s="26"/>
      <c r="I66" s="50">
        <f t="shared" si="3"/>
        <v>36</v>
      </c>
      <c r="J66" s="46">
        <f t="shared" si="2"/>
        <v>126000</v>
      </c>
      <c r="K66" s="47">
        <f t="shared" si="4"/>
        <v>39401.25</v>
      </c>
      <c r="M66" s="85"/>
      <c r="N66" s="86"/>
      <c r="O66" s="86"/>
      <c r="P66" s="87"/>
    </row>
    <row r="67" spans="2:16">
      <c r="B67" s="91"/>
      <c r="C67" s="92"/>
      <c r="D67" s="93"/>
      <c r="E67" s="34"/>
      <c r="F67" s="33"/>
      <c r="G67" s="45" t="str">
        <f t="shared" si="5"/>
        <v/>
      </c>
      <c r="H67" s="26"/>
      <c r="I67" s="50">
        <f t="shared" si="3"/>
        <v>37</v>
      </c>
      <c r="J67" s="46">
        <f t="shared" si="2"/>
        <v>129500</v>
      </c>
      <c r="K67" s="47">
        <f t="shared" si="4"/>
        <v>39401.25</v>
      </c>
      <c r="M67" s="85"/>
      <c r="N67" s="86"/>
      <c r="O67" s="86"/>
      <c r="P67" s="87"/>
    </row>
    <row r="68" spans="2:16">
      <c r="B68" s="91"/>
      <c r="C68" s="92"/>
      <c r="D68" s="93"/>
      <c r="E68" s="34"/>
      <c r="F68" s="33"/>
      <c r="G68" s="45" t="str">
        <f t="shared" si="5"/>
        <v/>
      </c>
      <c r="H68" s="26"/>
      <c r="I68" s="50">
        <f t="shared" si="3"/>
        <v>38</v>
      </c>
      <c r="J68" s="46">
        <f t="shared" si="2"/>
        <v>133000</v>
      </c>
      <c r="K68" s="47">
        <f t="shared" si="4"/>
        <v>39401.25</v>
      </c>
      <c r="M68" s="85"/>
      <c r="N68" s="86"/>
      <c r="O68" s="86"/>
      <c r="P68" s="87"/>
    </row>
    <row r="69" spans="2:16">
      <c r="B69" s="91"/>
      <c r="C69" s="92"/>
      <c r="D69" s="93"/>
      <c r="E69" s="34"/>
      <c r="F69" s="33"/>
      <c r="G69" s="45" t="str">
        <f t="shared" si="5"/>
        <v/>
      </c>
      <c r="H69" s="26"/>
      <c r="I69" s="50">
        <f t="shared" si="3"/>
        <v>39</v>
      </c>
      <c r="J69" s="46">
        <f t="shared" si="2"/>
        <v>136500</v>
      </c>
      <c r="K69" s="47">
        <f t="shared" si="4"/>
        <v>39401.25</v>
      </c>
      <c r="M69" s="85"/>
      <c r="N69" s="86"/>
      <c r="O69" s="86"/>
      <c r="P69" s="87"/>
    </row>
    <row r="70" spans="2:16">
      <c r="B70" s="91"/>
      <c r="C70" s="92"/>
      <c r="D70" s="93"/>
      <c r="E70" s="34"/>
      <c r="F70" s="33"/>
      <c r="G70" s="45" t="str">
        <f t="shared" si="5"/>
        <v/>
      </c>
      <c r="H70" s="26"/>
      <c r="I70" s="50">
        <f t="shared" si="3"/>
        <v>40</v>
      </c>
      <c r="J70" s="46">
        <f t="shared" si="2"/>
        <v>140000</v>
      </c>
      <c r="K70" s="47">
        <f t="shared" si="4"/>
        <v>39401.25</v>
      </c>
      <c r="M70" s="88"/>
      <c r="N70" s="89"/>
      <c r="O70" s="89"/>
      <c r="P70" s="90"/>
    </row>
    <row r="71" spans="2:16">
      <c r="B71" s="91"/>
      <c r="C71" s="92"/>
      <c r="D71" s="93"/>
      <c r="E71" s="34"/>
      <c r="F71" s="33"/>
      <c r="G71" s="45" t="str">
        <f t="shared" si="5"/>
        <v/>
      </c>
      <c r="H71" s="26"/>
      <c r="I71" s="50">
        <f t="shared" si="3"/>
        <v>41</v>
      </c>
      <c r="J71" s="46">
        <f t="shared" si="2"/>
        <v>143500</v>
      </c>
      <c r="K71" s="47">
        <f t="shared" si="4"/>
        <v>39401.25</v>
      </c>
      <c r="M71" s="82" t="s">
        <v>57</v>
      </c>
      <c r="N71" s="83"/>
      <c r="O71" s="83"/>
      <c r="P71" s="84"/>
    </row>
    <row r="72" spans="2:16">
      <c r="B72" s="91"/>
      <c r="C72" s="92"/>
      <c r="D72" s="93"/>
      <c r="E72" s="34"/>
      <c r="F72" s="33"/>
      <c r="G72" s="45" t="str">
        <f t="shared" si="5"/>
        <v/>
      </c>
      <c r="H72" s="26"/>
      <c r="I72" s="50">
        <f t="shared" si="3"/>
        <v>42</v>
      </c>
      <c r="J72" s="46">
        <f t="shared" si="2"/>
        <v>147000</v>
      </c>
      <c r="K72" s="47">
        <f t="shared" si="4"/>
        <v>39401.25</v>
      </c>
      <c r="M72" s="85"/>
      <c r="N72" s="86"/>
      <c r="O72" s="86"/>
      <c r="P72" s="87"/>
    </row>
    <row r="73" spans="2:16">
      <c r="B73" s="91"/>
      <c r="C73" s="92"/>
      <c r="D73" s="93"/>
      <c r="E73" s="34"/>
      <c r="F73" s="33"/>
      <c r="G73" s="45" t="str">
        <f t="shared" si="5"/>
        <v/>
      </c>
      <c r="H73" s="26"/>
      <c r="I73" s="50">
        <f t="shared" si="3"/>
        <v>43</v>
      </c>
      <c r="J73" s="46">
        <f t="shared" si="2"/>
        <v>150500</v>
      </c>
      <c r="K73" s="47">
        <f t="shared" si="4"/>
        <v>39401.25</v>
      </c>
      <c r="M73" s="85"/>
      <c r="N73" s="86"/>
      <c r="O73" s="86"/>
      <c r="P73" s="87"/>
    </row>
    <row r="74" spans="2:16">
      <c r="B74" s="40" t="s">
        <v>13</v>
      </c>
      <c r="C74" s="41"/>
      <c r="D74" s="42"/>
      <c r="E74" s="64">
        <f>SUM(E30:E73)</f>
        <v>108457.5</v>
      </c>
      <c r="F74" s="65"/>
      <c r="G74" s="81">
        <f>SUM(G30:G73)</f>
        <v>39401.25</v>
      </c>
      <c r="H74" s="26"/>
      <c r="I74" s="50">
        <f t="shared" si="3"/>
        <v>44</v>
      </c>
      <c r="J74" s="46">
        <f t="shared" si="2"/>
        <v>154000</v>
      </c>
      <c r="K74" s="47">
        <f t="shared" si="4"/>
        <v>39401.25</v>
      </c>
      <c r="M74" s="85"/>
      <c r="N74" s="86"/>
      <c r="O74" s="86"/>
      <c r="P74" s="87"/>
    </row>
    <row r="75" spans="2:16">
      <c r="F75"/>
      <c r="G75"/>
      <c r="H75" s="26"/>
      <c r="I75" s="50">
        <f t="shared" si="3"/>
        <v>45</v>
      </c>
      <c r="J75" s="46">
        <f t="shared" si="2"/>
        <v>157500</v>
      </c>
      <c r="K75" s="47">
        <f t="shared" si="4"/>
        <v>39401.25</v>
      </c>
      <c r="M75" s="85"/>
      <c r="N75" s="86"/>
      <c r="O75" s="86"/>
      <c r="P75" s="87"/>
    </row>
    <row r="76" spans="2:16">
      <c r="B76" s="52" t="s">
        <v>20</v>
      </c>
      <c r="C76" s="53"/>
      <c r="D76" s="54"/>
      <c r="E76" s="54"/>
      <c r="F76" s="54"/>
      <c r="G76" s="55">
        <f>IF(ISERROR(ROUND(G74/M25,0)),"",ROUND(G74/M25,0))</f>
        <v>11</v>
      </c>
      <c r="H76" s="26"/>
      <c r="I76" s="50">
        <f t="shared" si="3"/>
        <v>46</v>
      </c>
      <c r="J76" s="46">
        <f t="shared" si="2"/>
        <v>161000</v>
      </c>
      <c r="K76" s="47">
        <f t="shared" si="4"/>
        <v>39401.25</v>
      </c>
      <c r="M76" s="85"/>
      <c r="N76" s="86"/>
      <c r="O76" s="86"/>
      <c r="P76" s="87"/>
    </row>
    <row r="77" spans="2:16">
      <c r="B77" s="56" t="s">
        <v>21</v>
      </c>
      <c r="C77" s="57"/>
      <c r="D77" s="58"/>
      <c r="E77" s="58"/>
      <c r="F77" s="58"/>
      <c r="G77" s="59">
        <v>1</v>
      </c>
      <c r="H77" s="26"/>
      <c r="I77" s="50">
        <f t="shared" si="3"/>
        <v>47</v>
      </c>
      <c r="J77" s="46">
        <f t="shared" si="2"/>
        <v>164500</v>
      </c>
      <c r="K77" s="47">
        <f t="shared" si="4"/>
        <v>39401.25</v>
      </c>
      <c r="M77" s="85"/>
      <c r="N77" s="86"/>
      <c r="O77" s="86"/>
      <c r="P77" s="87"/>
    </row>
    <row r="78" spans="2:16">
      <c r="B78" s="60" t="s">
        <v>22</v>
      </c>
      <c r="C78" s="61"/>
      <c r="D78" s="62"/>
      <c r="E78" s="62"/>
      <c r="F78" s="62"/>
      <c r="G78" s="63">
        <f>IF(ISERROR(G76*3),"",(G76*3))</f>
        <v>33</v>
      </c>
      <c r="H78" s="26"/>
      <c r="I78" s="50">
        <f t="shared" si="3"/>
        <v>48</v>
      </c>
      <c r="J78" s="46">
        <f t="shared" si="2"/>
        <v>168000</v>
      </c>
      <c r="K78" s="47">
        <f t="shared" si="4"/>
        <v>39401.25</v>
      </c>
      <c r="M78" s="85"/>
      <c r="N78" s="86"/>
      <c r="O78" s="86"/>
      <c r="P78" s="87"/>
    </row>
    <row r="79" spans="2:16">
      <c r="H79" s="31"/>
      <c r="I79" s="51">
        <f t="shared" si="3"/>
        <v>49</v>
      </c>
      <c r="J79" s="49">
        <f t="shared" si="2"/>
        <v>171500</v>
      </c>
      <c r="K79" s="48">
        <f t="shared" si="4"/>
        <v>39401.25</v>
      </c>
      <c r="M79" s="88"/>
      <c r="N79" s="89"/>
      <c r="O79" s="89"/>
      <c r="P79" s="90"/>
    </row>
    <row r="80" spans="2:16">
      <c r="B80" s="1"/>
      <c r="C80" s="1"/>
      <c r="D80" s="1"/>
      <c r="E80" s="1"/>
      <c r="F80" s="3"/>
      <c r="G80" s="3"/>
      <c r="H80" s="1"/>
      <c r="J80" s="1"/>
      <c r="K80" s="1"/>
      <c r="L80" s="1"/>
      <c r="M80" s="2"/>
      <c r="N80" s="1"/>
      <c r="O80" s="1"/>
      <c r="P80" s="1"/>
    </row>
    <row r="81" spans="2:16" ht="3" customHeight="1">
      <c r="B81" s="70"/>
      <c r="C81" s="70"/>
      <c r="D81" s="70"/>
      <c r="E81" s="70"/>
      <c r="F81" s="70"/>
      <c r="G81" s="70"/>
      <c r="H81" s="70"/>
      <c r="I81" s="70"/>
      <c r="J81" s="70"/>
      <c r="K81" s="70"/>
      <c r="L81" s="70"/>
      <c r="M81" s="70"/>
      <c r="N81" s="70"/>
      <c r="O81" s="70"/>
      <c r="P81" s="70"/>
    </row>
    <row r="82" spans="2:16" ht="12.75" customHeight="1">
      <c r="I82"/>
    </row>
    <row r="83" spans="2:16" ht="12.75" customHeight="1">
      <c r="F83"/>
      <c r="G83"/>
      <c r="I83"/>
    </row>
    <row r="84" spans="2:16" ht="12.75" customHeight="1">
      <c r="F84"/>
      <c r="G84"/>
      <c r="I84"/>
    </row>
    <row r="85" spans="2:16">
      <c r="F85"/>
      <c r="G85"/>
      <c r="I85"/>
    </row>
    <row r="86" spans="2:16">
      <c r="F86"/>
      <c r="G86"/>
      <c r="I86"/>
    </row>
    <row r="87" spans="2:16">
      <c r="F87"/>
      <c r="G87"/>
      <c r="I87"/>
    </row>
    <row r="88" spans="2:16">
      <c r="F88"/>
      <c r="G88"/>
      <c r="I88"/>
    </row>
    <row r="89" spans="2:16">
      <c r="F89"/>
      <c r="G89"/>
      <c r="I89"/>
    </row>
    <row r="90" spans="2:16">
      <c r="F90"/>
      <c r="G90"/>
      <c r="I90"/>
    </row>
    <row r="91" spans="2:16">
      <c r="F91"/>
      <c r="G91"/>
      <c r="I91"/>
    </row>
    <row r="92" spans="2:16">
      <c r="F92"/>
      <c r="G92"/>
      <c r="I92"/>
    </row>
    <row r="93" spans="2:16">
      <c r="F93"/>
      <c r="G93"/>
      <c r="I93"/>
    </row>
    <row r="94" spans="2:16">
      <c r="F94"/>
      <c r="G94"/>
      <c r="I94"/>
    </row>
    <row r="95" spans="2:16">
      <c r="F95"/>
      <c r="G95"/>
      <c r="I95"/>
    </row>
    <row r="96" spans="2:16">
      <c r="F96"/>
      <c r="G96"/>
      <c r="I96"/>
    </row>
    <row r="97" spans="6:9">
      <c r="F97"/>
      <c r="G97"/>
      <c r="I97"/>
    </row>
    <row r="98" spans="6:9">
      <c r="F98"/>
      <c r="G98"/>
      <c r="I98"/>
    </row>
    <row r="99" spans="6:9">
      <c r="F99"/>
      <c r="G99"/>
      <c r="I99"/>
    </row>
    <row r="100" spans="6:9">
      <c r="F100"/>
      <c r="G100"/>
      <c r="I100"/>
    </row>
    <row r="101" spans="6:9">
      <c r="F101"/>
      <c r="G101"/>
      <c r="I101"/>
    </row>
    <row r="102" spans="6:9">
      <c r="F102"/>
      <c r="G102"/>
      <c r="I102"/>
    </row>
    <row r="103" spans="6:9">
      <c r="F103"/>
      <c r="G103"/>
      <c r="I103"/>
    </row>
    <row r="104" spans="6:9">
      <c r="F104"/>
      <c r="G104"/>
      <c r="I104"/>
    </row>
    <row r="105" spans="6:9">
      <c r="F105"/>
      <c r="G105"/>
      <c r="I105"/>
    </row>
    <row r="106" spans="6:9">
      <c r="F106"/>
      <c r="G106"/>
      <c r="I106"/>
    </row>
    <row r="949" spans="32:35">
      <c r="AF949" s="16"/>
      <c r="AG949" s="16"/>
      <c r="AH949" s="16"/>
      <c r="AI949" s="16"/>
    </row>
    <row r="950" spans="32:35">
      <c r="AF950" s="16"/>
      <c r="AG950" s="16"/>
      <c r="AH950" s="16"/>
      <c r="AI950" s="16"/>
    </row>
    <row r="951" spans="32:35">
      <c r="AF951" s="16"/>
      <c r="AG951" s="16"/>
      <c r="AH951" s="16"/>
      <c r="AI951" s="16"/>
    </row>
    <row r="952" spans="32:35">
      <c r="AF952" s="16"/>
      <c r="AG952" s="16"/>
      <c r="AH952" s="16"/>
      <c r="AI952" s="16"/>
    </row>
    <row r="953" spans="32:35">
      <c r="AF953" s="16"/>
      <c r="AG953" s="16"/>
      <c r="AH953" s="16"/>
      <c r="AI953" s="16"/>
    </row>
    <row r="954" spans="32:35">
      <c r="AF954" s="16"/>
      <c r="AG954" s="16"/>
      <c r="AH954" s="16"/>
      <c r="AI954" s="16"/>
    </row>
    <row r="955" spans="32:35">
      <c r="AF955" s="16"/>
      <c r="AG955" s="16"/>
      <c r="AH955" s="16"/>
      <c r="AI955" s="16"/>
    </row>
    <row r="956" spans="32:35">
      <c r="AF956" s="16"/>
      <c r="AG956" s="16"/>
      <c r="AH956" s="16"/>
      <c r="AI956" s="16"/>
    </row>
    <row r="957" spans="32:35">
      <c r="AF957" s="16"/>
      <c r="AG957" s="16"/>
      <c r="AH957" s="16"/>
      <c r="AI957" s="16"/>
    </row>
    <row r="958" spans="32:35">
      <c r="AF958" s="16"/>
      <c r="AG958" s="16"/>
      <c r="AH958" s="16"/>
      <c r="AI958" s="16"/>
    </row>
    <row r="959" spans="32:35">
      <c r="AF959" s="16"/>
      <c r="AG959" s="16"/>
      <c r="AH959" s="16"/>
      <c r="AI959" s="16"/>
    </row>
    <row r="960" spans="32:35">
      <c r="AF960" s="16"/>
      <c r="AG960" s="16"/>
      <c r="AH960" s="16"/>
      <c r="AI960" s="16"/>
    </row>
    <row r="961" spans="32:35">
      <c r="AF961" s="16"/>
      <c r="AG961" s="16"/>
      <c r="AH961" s="16"/>
      <c r="AI961" s="16"/>
    </row>
    <row r="962" spans="32:35">
      <c r="AF962" s="16"/>
      <c r="AG962" s="16"/>
      <c r="AH962" s="16"/>
      <c r="AI962" s="16"/>
    </row>
    <row r="963" spans="32:35">
      <c r="AF963" s="16"/>
      <c r="AG963" s="16"/>
      <c r="AH963" s="16"/>
      <c r="AI963" s="16"/>
    </row>
    <row r="964" spans="32:35">
      <c r="AF964" s="16"/>
      <c r="AG964" s="16"/>
      <c r="AH964" s="16"/>
      <c r="AI964" s="16"/>
    </row>
    <row r="965" spans="32:35">
      <c r="AF965" s="16"/>
      <c r="AG965" s="16"/>
      <c r="AH965" s="16"/>
      <c r="AI965" s="16"/>
    </row>
    <row r="966" spans="32:35">
      <c r="AF966" s="16"/>
      <c r="AG966" s="16"/>
      <c r="AH966" s="16"/>
      <c r="AI966" s="16"/>
    </row>
    <row r="967" spans="32:35">
      <c r="AF967" s="16"/>
      <c r="AG967" s="16"/>
      <c r="AH967" s="16"/>
      <c r="AI967" s="16"/>
    </row>
    <row r="968" spans="32:35">
      <c r="AF968" s="16"/>
      <c r="AG968" s="16"/>
      <c r="AH968" s="16"/>
      <c r="AI968" s="16"/>
    </row>
    <row r="969" spans="32:35">
      <c r="AF969" s="16"/>
      <c r="AG969" s="16"/>
      <c r="AH969" s="16"/>
      <c r="AI969" s="16"/>
    </row>
    <row r="970" spans="32:35">
      <c r="AF970" s="16"/>
      <c r="AG970" s="16"/>
      <c r="AH970" s="16"/>
      <c r="AI970" s="16"/>
    </row>
    <row r="971" spans="32:35">
      <c r="AF971" s="16"/>
      <c r="AG971" s="16"/>
      <c r="AH971" s="16"/>
      <c r="AI971" s="16"/>
    </row>
    <row r="972" spans="32:35">
      <c r="AF972" s="16"/>
      <c r="AG972" s="16"/>
      <c r="AH972" s="16"/>
      <c r="AI972" s="16"/>
    </row>
    <row r="973" spans="32:35">
      <c r="AF973" s="16"/>
      <c r="AG973" s="16"/>
      <c r="AH973" s="16"/>
      <c r="AI973" s="16"/>
    </row>
    <row r="974" spans="32:35">
      <c r="AF974" s="16"/>
      <c r="AG974" s="16"/>
      <c r="AH974" s="16"/>
      <c r="AI974" s="16"/>
    </row>
    <row r="975" spans="32:35">
      <c r="AF975" s="16"/>
      <c r="AG975" s="16"/>
      <c r="AH975" s="16"/>
      <c r="AI975" s="16"/>
    </row>
    <row r="976" spans="32:35">
      <c r="AF976" s="16"/>
      <c r="AG976" s="16"/>
      <c r="AH976" s="16"/>
      <c r="AI976" s="16"/>
    </row>
  </sheetData>
  <sheetProtection password="EA41" sheet="1" objects="1" scenarios="1" selectLockedCells="1"/>
  <mergeCells count="60">
    <mergeCell ref="B42:D42"/>
    <mergeCell ref="B43:D43"/>
    <mergeCell ref="B44:D44"/>
    <mergeCell ref="B49:D49"/>
    <mergeCell ref="B50:D50"/>
    <mergeCell ref="B47:D47"/>
    <mergeCell ref="B48:D48"/>
    <mergeCell ref="B46:D46"/>
    <mergeCell ref="B51:D51"/>
    <mergeCell ref="B41:D41"/>
    <mergeCell ref="B2:P2"/>
    <mergeCell ref="B34:D34"/>
    <mergeCell ref="B35:D35"/>
    <mergeCell ref="B36:D36"/>
    <mergeCell ref="B38:D38"/>
    <mergeCell ref="B39:D39"/>
    <mergeCell ref="M23:P23"/>
    <mergeCell ref="M24:P24"/>
    <mergeCell ref="M25:P25"/>
    <mergeCell ref="B37:D37"/>
    <mergeCell ref="B30:D30"/>
    <mergeCell ref="I27:K27"/>
    <mergeCell ref="B40:D40"/>
    <mergeCell ref="M41:P54"/>
    <mergeCell ref="M27:P27"/>
    <mergeCell ref="B33:C33"/>
    <mergeCell ref="B4:P4"/>
    <mergeCell ref="B13:P13"/>
    <mergeCell ref="M22:P22"/>
    <mergeCell ref="B20:P20"/>
    <mergeCell ref="B15:P18"/>
    <mergeCell ref="B6:P10"/>
    <mergeCell ref="M28:P40"/>
    <mergeCell ref="B27:G27"/>
    <mergeCell ref="B31:D31"/>
    <mergeCell ref="B32:D32"/>
    <mergeCell ref="B58:D58"/>
    <mergeCell ref="B59:D59"/>
    <mergeCell ref="B60:D60"/>
    <mergeCell ref="B52:D52"/>
    <mergeCell ref="B55:D55"/>
    <mergeCell ref="B56:D56"/>
    <mergeCell ref="B54:D54"/>
    <mergeCell ref="B53:D53"/>
    <mergeCell ref="M71:P79"/>
    <mergeCell ref="M55:P70"/>
    <mergeCell ref="B72:D72"/>
    <mergeCell ref="B73:D73"/>
    <mergeCell ref="B65:C65"/>
    <mergeCell ref="B66:D66"/>
    <mergeCell ref="B67:D67"/>
    <mergeCell ref="B68:D68"/>
    <mergeCell ref="B69:D69"/>
    <mergeCell ref="B70:D70"/>
    <mergeCell ref="B71:D71"/>
    <mergeCell ref="B61:D61"/>
    <mergeCell ref="B62:D62"/>
    <mergeCell ref="B63:D63"/>
    <mergeCell ref="B64:D64"/>
    <mergeCell ref="B57:D57"/>
  </mergeCells>
  <phoneticPr fontId="1" type="noConversion"/>
  <dataValidations count="8">
    <dataValidation type="custom" showInputMessage="1" showErrorMessage="1" sqref="G76:G78 I30:I79 J29:K79 M25:P25">
      <formula1>$O$11="YES"</formula1>
    </dataValidation>
    <dataValidation type="list" allowBlank="1" showInputMessage="1" showErrorMessage="1" sqref="O11">
      <formula1>"Yes,No"</formula1>
    </dataValidation>
    <dataValidation type="custom" showInputMessage="1" showErrorMessage="1" errorTitle="Legal Disclaimer &amp; Copyright" error="You have failed to select &quot;Yes&quot; in our Legal Disclaimer &amp; Copyright Information section at the beginging of this template." promptTitle="Description of Operating Expense" prompt="Please a brief description of the operating expense like 'Accounting Expenses'." sqref="B30:D7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Amount of Operating Expense" prompt="Please enter in the total amount of the operating expense that you have described in the column to the left." sqref="E30:E73">
      <formula1>$O$11="YES"</formula1>
    </dataValidation>
    <dataValidation type="custom" showInputMessage="1" showErrorMessage="1" errorTitle="Legal Disclaimer &amp; Copyright" error="You have failed to select &quot;Yes&quot; in our Legal Disclaimer and Copyright Information section at the begining of this template." promptTitle="% of Opex that is Fixed" prompt="Please enter the percentage of the operating expense that is fixed.  Enter as a number - to enter 25%, just enter 25.  This would indicate that 25% of this particular operating expense is fixed." sqref="F30:F7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Sales Price Per Unit" prompt="Please enter in the average sales price of the product or service.  If you are selling widgets, enter in the sales price of each widget.  If you have a service business, enter the average sales price per invoice." sqref="M23:P2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Gross Margin %" prompt="Please enter in the Gross Margin.  In order to enter in 50%, just type in 50.  You can get the Grosss Margin from the Sales Projection modules." sqref="M24:P24">
      <formula1>$O$11="YES"</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M22:P22">
      <formula1>$O$11="YES"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J36"/>
  <sheetViews>
    <sheetView showGridLines="0" showRowColHeaders="0" zoomScaleNormal="100" workbookViewId="0">
      <selection activeCell="B2" sqref="B2:J2"/>
    </sheetView>
  </sheetViews>
  <sheetFormatPr defaultRowHeight="12.75"/>
  <cols>
    <col min="1" max="1" width="26.28515625" style="4" customWidth="1"/>
    <col min="2" max="2" width="11.5703125" style="4" customWidth="1"/>
    <col min="3" max="3" width="10.85546875" style="4" customWidth="1"/>
    <col min="4" max="4" width="3.7109375" style="4" customWidth="1"/>
    <col min="5" max="8" width="20.7109375" style="4" customWidth="1"/>
    <col min="9" max="9" width="3.7109375" style="4" customWidth="1"/>
    <col min="10" max="10" width="21" style="4" customWidth="1"/>
    <col min="11" max="16384" width="9.140625" style="4"/>
  </cols>
  <sheetData>
    <row r="1" spans="2:10" ht="20.100000000000001" customHeight="1"/>
    <row r="2" spans="2:10">
      <c r="B2" s="94" t="s">
        <v>4</v>
      </c>
      <c r="C2" s="94"/>
      <c r="D2" s="94"/>
      <c r="E2" s="94"/>
      <c r="F2" s="94"/>
      <c r="G2" s="94"/>
      <c r="H2" s="94"/>
      <c r="I2" s="94"/>
      <c r="J2" s="94"/>
    </row>
    <row r="3" spans="2:10" ht="5.0999999999999996" customHeight="1">
      <c r="E3" s="5"/>
      <c r="F3" s="5"/>
    </row>
    <row r="4" spans="2:10">
      <c r="B4" s="128" t="s">
        <v>28</v>
      </c>
      <c r="C4" s="129"/>
      <c r="D4" s="129"/>
      <c r="E4" s="129"/>
      <c r="F4" s="129"/>
      <c r="G4" s="129"/>
      <c r="H4" s="129"/>
      <c r="I4" s="129"/>
      <c r="J4" s="130"/>
    </row>
    <row r="5" spans="2:10">
      <c r="B5" s="131"/>
      <c r="C5" s="132"/>
      <c r="D5" s="132"/>
      <c r="E5" s="132"/>
      <c r="F5" s="132"/>
      <c r="G5" s="132"/>
      <c r="H5" s="132"/>
      <c r="I5" s="132"/>
      <c r="J5" s="133"/>
    </row>
    <row r="6" spans="2:10">
      <c r="B6" s="131"/>
      <c r="C6" s="132"/>
      <c r="D6" s="132"/>
      <c r="E6" s="132"/>
      <c r="F6" s="132"/>
      <c r="G6" s="132"/>
      <c r="H6" s="132"/>
      <c r="I6" s="132"/>
      <c r="J6" s="133"/>
    </row>
    <row r="7" spans="2:10">
      <c r="B7" s="131"/>
      <c r="C7" s="132"/>
      <c r="D7" s="132"/>
      <c r="E7" s="132"/>
      <c r="F7" s="132"/>
      <c r="G7" s="132"/>
      <c r="H7" s="132"/>
      <c r="I7" s="132"/>
      <c r="J7" s="133"/>
    </row>
    <row r="8" spans="2:10">
      <c r="B8" s="131"/>
      <c r="C8" s="132"/>
      <c r="D8" s="132"/>
      <c r="E8" s="132"/>
      <c r="F8" s="132"/>
      <c r="G8" s="132"/>
      <c r="H8" s="132"/>
      <c r="I8" s="132"/>
      <c r="J8" s="133"/>
    </row>
    <row r="9" spans="2:10">
      <c r="B9" s="134"/>
      <c r="C9" s="135"/>
      <c r="D9" s="135"/>
      <c r="E9" s="135"/>
      <c r="F9" s="135"/>
      <c r="G9" s="135"/>
      <c r="H9" s="135"/>
      <c r="I9" s="135"/>
      <c r="J9" s="136"/>
    </row>
    <row r="10" spans="2:10" ht="24.95" customHeight="1">
      <c r="B10" s="22"/>
    </row>
    <row r="11" spans="2:10">
      <c r="B11" s="23"/>
      <c r="D11" s="6"/>
      <c r="E11" s="7"/>
      <c r="F11" s="7"/>
      <c r="G11" s="7"/>
      <c r="H11" s="7"/>
      <c r="I11" s="8"/>
    </row>
    <row r="12" spans="2:10">
      <c r="B12" s="23"/>
      <c r="D12" s="9"/>
      <c r="E12" s="137" t="str">
        <f>+IF(Input!M22&lt;&gt;"",Input!M22,"")</f>
        <v>Your Business Name</v>
      </c>
      <c r="F12" s="138"/>
      <c r="G12" s="138"/>
      <c r="H12" s="139"/>
      <c r="I12" s="11"/>
    </row>
    <row r="13" spans="2:10">
      <c r="B13" s="23"/>
      <c r="D13" s="9"/>
      <c r="E13" s="140" t="str">
        <f>+IF(Input!G76&lt;&gt;"",CONCATENATE("Break Even Point = ",Input!G76),"")</f>
        <v>Break Even Point = 11</v>
      </c>
      <c r="F13" s="141"/>
      <c r="G13" s="141"/>
      <c r="H13" s="142"/>
      <c r="I13" s="11"/>
    </row>
    <row r="14" spans="2:10">
      <c r="B14" s="23"/>
      <c r="D14" s="9"/>
      <c r="E14" s="143" t="str">
        <f>+IF(Input!G76&lt;&gt;"","(Break Even Point in units of product or service sold to cover fixed operating expenses for the year)","")</f>
        <v>(Break Even Point in units of product or service sold to cover fixed operating expenses for the year)</v>
      </c>
      <c r="F14" s="144"/>
      <c r="G14" s="144"/>
      <c r="H14" s="145"/>
      <c r="I14" s="11"/>
    </row>
    <row r="15" spans="2:10">
      <c r="B15" s="23"/>
      <c r="D15" s="9"/>
      <c r="E15" s="68"/>
      <c r="F15" s="10"/>
      <c r="G15" s="10"/>
      <c r="H15" s="69"/>
      <c r="I15" s="11"/>
    </row>
    <row r="16" spans="2:10">
      <c r="B16" s="23"/>
      <c r="D16" s="9"/>
      <c r="E16" s="68"/>
      <c r="F16" s="10"/>
      <c r="G16" s="10"/>
      <c r="H16" s="69"/>
      <c r="I16" s="11"/>
    </row>
    <row r="17" spans="2:9">
      <c r="B17" s="23"/>
      <c r="D17" s="9"/>
      <c r="E17" s="68"/>
      <c r="F17" s="10"/>
      <c r="G17" s="10"/>
      <c r="H17" s="69"/>
      <c r="I17" s="11"/>
    </row>
    <row r="18" spans="2:9">
      <c r="B18" s="23"/>
      <c r="D18" s="9"/>
      <c r="E18" s="68"/>
      <c r="F18" s="10"/>
      <c r="G18" s="10"/>
      <c r="H18" s="69"/>
      <c r="I18" s="11"/>
    </row>
    <row r="19" spans="2:9">
      <c r="B19" s="23"/>
      <c r="D19" s="9"/>
      <c r="E19" s="68"/>
      <c r="F19" s="10"/>
      <c r="G19" s="10"/>
      <c r="H19" s="69"/>
      <c r="I19" s="11"/>
    </row>
    <row r="20" spans="2:9">
      <c r="B20" s="23"/>
      <c r="D20" s="9"/>
      <c r="E20" s="68"/>
      <c r="F20" s="10"/>
      <c r="G20" s="10"/>
      <c r="H20" s="69"/>
      <c r="I20" s="11"/>
    </row>
    <row r="21" spans="2:9">
      <c r="B21" s="23"/>
      <c r="D21" s="9"/>
      <c r="E21" s="68"/>
      <c r="F21" s="10"/>
      <c r="G21" s="10"/>
      <c r="H21" s="69"/>
      <c r="I21" s="11"/>
    </row>
    <row r="22" spans="2:9">
      <c r="B22" s="23"/>
      <c r="D22" s="9"/>
      <c r="E22" s="68"/>
      <c r="F22" s="10"/>
      <c r="G22" s="10"/>
      <c r="H22" s="69"/>
      <c r="I22" s="11"/>
    </row>
    <row r="23" spans="2:9">
      <c r="B23" s="23"/>
      <c r="D23" s="9"/>
      <c r="E23" s="68"/>
      <c r="F23" s="10"/>
      <c r="G23" s="10"/>
      <c r="H23" s="69"/>
      <c r="I23" s="11"/>
    </row>
    <row r="24" spans="2:9">
      <c r="B24" s="23"/>
      <c r="D24" s="9"/>
      <c r="E24" s="68"/>
      <c r="F24" s="10"/>
      <c r="G24" s="10"/>
      <c r="H24" s="69"/>
      <c r="I24" s="11"/>
    </row>
    <row r="25" spans="2:9">
      <c r="B25" s="23"/>
      <c r="D25" s="9"/>
      <c r="E25" s="68"/>
      <c r="F25" s="10"/>
      <c r="G25" s="10"/>
      <c r="H25" s="69"/>
      <c r="I25" s="11"/>
    </row>
    <row r="26" spans="2:9">
      <c r="B26" s="23"/>
      <c r="D26" s="9"/>
      <c r="E26" s="68"/>
      <c r="F26" s="10"/>
      <c r="G26" s="10"/>
      <c r="H26" s="69"/>
      <c r="I26" s="11"/>
    </row>
    <row r="27" spans="2:9">
      <c r="B27" s="23"/>
      <c r="D27" s="9"/>
      <c r="E27" s="68"/>
      <c r="F27" s="10"/>
      <c r="G27" s="10"/>
      <c r="H27" s="69"/>
      <c r="I27" s="11"/>
    </row>
    <row r="28" spans="2:9">
      <c r="B28" s="23"/>
      <c r="D28" s="9"/>
      <c r="E28" s="68"/>
      <c r="F28" s="10"/>
      <c r="G28" s="10"/>
      <c r="H28" s="69"/>
      <c r="I28" s="11"/>
    </row>
    <row r="29" spans="2:9">
      <c r="B29" s="23"/>
      <c r="D29" s="9"/>
      <c r="E29" s="68"/>
      <c r="F29" s="10"/>
      <c r="G29" s="10"/>
      <c r="H29" s="69"/>
      <c r="I29" s="11"/>
    </row>
    <row r="30" spans="2:9">
      <c r="B30" s="23"/>
      <c r="D30" s="9"/>
      <c r="E30" s="68"/>
      <c r="F30" s="10"/>
      <c r="G30" s="10"/>
      <c r="H30" s="69"/>
      <c r="I30" s="11"/>
    </row>
    <row r="31" spans="2:9">
      <c r="B31" s="23"/>
      <c r="D31" s="9"/>
      <c r="E31" s="68"/>
      <c r="F31" s="10"/>
      <c r="G31" s="10"/>
      <c r="H31" s="69"/>
      <c r="I31" s="11"/>
    </row>
    <row r="32" spans="2:9">
      <c r="B32" s="23"/>
      <c r="D32" s="9"/>
      <c r="E32" s="68"/>
      <c r="F32" s="10"/>
      <c r="G32" s="10"/>
      <c r="H32" s="69"/>
      <c r="I32" s="11"/>
    </row>
    <row r="33" spans="2:9">
      <c r="B33" s="23"/>
      <c r="D33" s="9"/>
      <c r="E33" s="68"/>
      <c r="F33" s="10"/>
      <c r="G33" s="10"/>
      <c r="H33" s="69"/>
      <c r="I33" s="11"/>
    </row>
    <row r="34" spans="2:9">
      <c r="B34" s="23"/>
      <c r="D34" s="9"/>
      <c r="E34" s="68"/>
      <c r="F34" s="10"/>
      <c r="G34" s="10"/>
      <c r="H34" s="69"/>
      <c r="I34" s="11"/>
    </row>
    <row r="35" spans="2:9" ht="13.5">
      <c r="B35" s="23"/>
      <c r="D35" s="9"/>
      <c r="E35" s="125" t="s">
        <v>3</v>
      </c>
      <c r="F35" s="126"/>
      <c r="G35" s="126"/>
      <c r="H35" s="127"/>
      <c r="I35" s="11"/>
    </row>
    <row r="36" spans="2:9">
      <c r="B36" s="23"/>
      <c r="D36" s="12"/>
      <c r="E36" s="13"/>
      <c r="F36" s="13"/>
      <c r="G36" s="13"/>
      <c r="H36" s="13"/>
      <c r="I36" s="14"/>
    </row>
  </sheetData>
  <sheetProtection password="EA41" sheet="1" objects="1" scenarios="1"/>
  <mergeCells count="6">
    <mergeCell ref="E35:H35"/>
    <mergeCell ref="B2:J2"/>
    <mergeCell ref="B4:J9"/>
    <mergeCell ref="E12:H12"/>
    <mergeCell ref="E13:H13"/>
    <mergeCell ref="E14:H14"/>
  </mergeCells>
  <phoneticPr fontId="1" type="noConversion"/>
  <hyperlinks>
    <hyperlink ref="E35"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Input</vt:lpstr>
      <vt:lpstr>Output</vt:lpstr>
      <vt:lpstr>Input!Print_Area</vt:lpstr>
      <vt:lpstr>Output!Print_Area</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2013-07-06T22:53:15Z</dcterms:modified>
</cp:coreProperties>
</file>