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305" yWindow="-105" windowWidth="19170" windowHeight="14760"/>
  </bookViews>
  <sheets>
    <sheet name="Input" sheetId="1" r:id="rId1"/>
    <sheet name="Output" sheetId="2" r:id="rId2"/>
  </sheets>
  <externalReferences>
    <externalReference r:id="rId3"/>
  </externalReferences>
  <definedNames>
    <definedName name="BusinessOwned">OFFSET(Input!$G$28,0,0,COUNTA(Input!$G:$G)-1,-1)</definedName>
    <definedName name="OwnerName">OFFSET(Input!$F$28,0,0,COUNTA(Input!$F:$F)-1,1)</definedName>
    <definedName name="RANGE1">OFFSET([1]Input!$F$32,0,0,COUNTA([1]Input!$F$1:$F$65536)-2,1)</definedName>
    <definedName name="RANGE2">OFFSET([1]Input!$G$32,0,0,COUNTA([1]Input!$G$1:$G$65536)-2,1)</definedName>
    <definedName name="RANGE3">OFFSET([1]Input!$H$32,0,0,COUNTA([1]Input!$H$1:$H$65536)-2,1)</definedName>
    <definedName name="RANGE4">OFFSET([1]Input!$I$32,0,0,COUNTA([1]Input!$I$1:$I$65536)-2,1)</definedName>
    <definedName name="RANGE5">OFFSET([1]Input!$J$32,0,0,COUNTA([1]Input!$J$1:$J$65536)-2,1)</definedName>
    <definedName name="RANGE6">OFFSET([1]Input!$K$32,0,0,COUNTA([1]Input!$K$1:$K$65536)-2,1)</definedName>
    <definedName name="YEAR">OFFSET([1]Input!$E$32,0,0,COUNTA([1]Input!$E$1:$E$65536)-2,1)</definedName>
  </definedNames>
  <calcPr calcId="125725"/>
</workbook>
</file>

<file path=xl/calcChain.xml><?xml version="1.0" encoding="utf-8"?>
<calcChain xmlns="http://schemas.openxmlformats.org/spreadsheetml/2006/main">
  <c r="E13" i="2"/>
  <c r="E12"/>
  <c r="F44"/>
  <c r="E44"/>
  <c r="E40"/>
  <c r="E39"/>
  <c r="E38"/>
  <c r="F36"/>
  <c r="E36"/>
  <c r="F35"/>
  <c r="E35"/>
  <c r="F34"/>
  <c r="E34"/>
  <c r="F33"/>
  <c r="E33"/>
  <c r="F32"/>
  <c r="E32"/>
  <c r="F31"/>
  <c r="E31"/>
  <c r="F30"/>
  <c r="E30"/>
  <c r="F29"/>
  <c r="E29"/>
  <c r="F28"/>
  <c r="E28"/>
  <c r="F27"/>
  <c r="E27"/>
  <c r="F26"/>
  <c r="E26"/>
  <c r="F25"/>
  <c r="E25"/>
  <c r="F24"/>
  <c r="E24"/>
  <c r="F23"/>
  <c r="E23"/>
  <c r="F22"/>
  <c r="E22"/>
  <c r="F21"/>
  <c r="E21"/>
  <c r="F20"/>
  <c r="E20"/>
  <c r="F19"/>
  <c r="E19"/>
  <c r="F18"/>
  <c r="E18"/>
  <c r="F17"/>
  <c r="E17"/>
  <c r="F16"/>
  <c r="E16"/>
  <c r="G14"/>
  <c r="F14"/>
  <c r="E14"/>
  <c r="F50" i="1"/>
  <c r="G48" s="1"/>
  <c r="G36" i="2" s="1"/>
  <c r="F51" i="1"/>
  <c r="F39" i="2" s="1"/>
  <c r="F52" i="1"/>
  <c r="F40" i="2" s="1"/>
  <c r="E54" i="1"/>
  <c r="E42" i="2" s="1"/>
  <c r="E58" i="1"/>
  <c r="E46" i="2" s="1"/>
  <c r="F54" i="1"/>
  <c r="F42" i="2" s="1"/>
  <c r="F38" l="1"/>
  <c r="G51" i="1"/>
  <c r="G39" i="2" s="1"/>
  <c r="G50" i="1"/>
  <c r="G38" i="2" s="1"/>
  <c r="F58" i="1"/>
  <c r="F46" i="2" s="1"/>
  <c r="G52" i="1"/>
  <c r="G40" i="2" s="1"/>
  <c r="G28" i="1"/>
  <c r="G16" i="2" s="1"/>
  <c r="G44" i="1"/>
  <c r="G32" i="2" s="1"/>
  <c r="G40" i="1"/>
  <c r="G28" i="2" s="1"/>
  <c r="G36" i="1"/>
  <c r="G24" i="2" s="1"/>
  <c r="G32" i="1"/>
  <c r="G20" i="2" s="1"/>
  <c r="G31" i="1"/>
  <c r="G19" i="2" s="1"/>
  <c r="G35" i="1"/>
  <c r="G23" i="2" s="1"/>
  <c r="G39" i="1"/>
  <c r="G27" i="2" s="1"/>
  <c r="G43" i="1"/>
  <c r="G31" i="2" s="1"/>
  <c r="G47" i="1"/>
  <c r="G35" i="2" s="1"/>
  <c r="G30" i="1"/>
  <c r="G18" i="2" s="1"/>
  <c r="G34" i="1"/>
  <c r="G22" i="2" s="1"/>
  <c r="G38" i="1"/>
  <c r="G26" i="2" s="1"/>
  <c r="G42" i="1"/>
  <c r="G30" i="2" s="1"/>
  <c r="G46" i="1"/>
  <c r="G34" i="2" s="1"/>
  <c r="G29" i="1"/>
  <c r="G17" i="2" s="1"/>
  <c r="G33" i="1"/>
  <c r="G21" i="2" s="1"/>
  <c r="G37" i="1"/>
  <c r="G25" i="2" s="1"/>
  <c r="G41" i="1"/>
  <c r="G29" i="2" s="1"/>
  <c r="G45" i="1"/>
  <c r="G33" i="2" s="1"/>
  <c r="G54" i="1" l="1"/>
  <c r="G42" i="2" s="1"/>
</calcChain>
</file>

<file path=xl/sharedStrings.xml><?xml version="1.0" encoding="utf-8"?>
<sst xmlns="http://schemas.openxmlformats.org/spreadsheetml/2006/main" count="60" uniqueCount="44">
  <si>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</si>
  <si>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</si>
  <si>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</si>
  <si>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</si>
  <si>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</si>
  <si>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</si>
  <si>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</si>
  <si>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</si>
  <si>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Start up , Acquisition or Expansion Cost Template</t>
  </si>
  <si>
    <t>Select Project Type</t>
  </si>
  <si>
    <t>% of Total Cost</t>
  </si>
  <si>
    <t>Description of Cost</t>
  </si>
  <si>
    <t>Amount</t>
  </si>
  <si>
    <t>Enter the description of the cost for each item</t>
  </si>
  <si>
    <t>% of total</t>
  </si>
  <si>
    <t>Classification</t>
  </si>
  <si>
    <t>Cash from Partners / Owners</t>
  </si>
  <si>
    <t>Total Estimated Fixed Asset Purchase cost</t>
  </si>
  <si>
    <t>Total Estimated Operating Expenses</t>
  </si>
  <si>
    <t>Total Estimated Initial Inventory</t>
  </si>
  <si>
    <t>This template has been provided to give the business owner the ability to communicate to the reader just how much money they will be needing towards the startup, purchase or expansion of their business.  For more information on how and what to fill in the section, visit the business plan questionnaire section of the industry plan.</t>
  </si>
  <si>
    <t>Startup of New Business</t>
  </si>
  <si>
    <t>TEMPLATE FOR STARTUP, ACQUISITION OR EXPANSION COSTS</t>
  </si>
  <si>
    <t>Bank Charges &amp; Fees</t>
  </si>
  <si>
    <t>Furniture &amp; Fixtures</t>
  </si>
  <si>
    <t>Operating Expense</t>
  </si>
  <si>
    <t>Fixed Asset</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</si>
  <si>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</si>
  <si>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</si>
  <si>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</si>
  <si>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Furniture</t>
  </si>
  <si>
    <t>Capital Improvements to location</t>
  </si>
  <si>
    <t>Business and Liablility Insurance</t>
  </si>
  <si>
    <t>Miscelleaneous Expenses</t>
  </si>
  <si>
    <t>Computer Hardware</t>
  </si>
  <si>
    <t>Computer Software</t>
  </si>
  <si>
    <t>Printers</t>
  </si>
  <si>
    <t>Security System</t>
  </si>
  <si>
    <t>Custom Stationery</t>
  </si>
  <si>
    <t>Licensing Fees / Banking Department</t>
  </si>
  <si>
    <t>Outdoor Signage</t>
  </si>
  <si>
    <t>Telephone System</t>
  </si>
  <si>
    <t>Security Deposit</t>
  </si>
  <si>
    <t>Start up Cash</t>
  </si>
</sst>
</file>

<file path=xl/styles.xml><?xml version="1.0" encoding="utf-8"?>
<styleSheet xmlns="http://schemas.openxmlformats.org/spreadsheetml/2006/main">
  <numFmts count="2">
    <numFmt numFmtId="164" formatCode="&quot;$&quot;#,##0"/>
    <numFmt numFmtId="165"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9"/>
      <color indexed="9"/>
      <name val="Times New Roman"/>
      <family val="1"/>
    </font>
    <font>
      <b/>
      <sz val="10"/>
      <color theme="0"/>
      <name val="Times New Roman"/>
      <family val="1"/>
    </font>
    <font>
      <b/>
      <sz val="10"/>
      <color theme="1"/>
      <name val="Times New Roman"/>
      <family val="1"/>
    </font>
    <font>
      <sz val="10"/>
      <color theme="1"/>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12"/>
        <bgColor indexed="64"/>
      </patternFill>
    </fill>
    <fill>
      <patternFill patternType="solid">
        <fgColor indexed="26"/>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24994659260841701"/>
        <bgColor indexed="64"/>
      </patternFill>
    </fill>
  </fills>
  <borders count="73">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56"/>
      </left>
      <right style="thin">
        <color indexed="56"/>
      </right>
      <top style="thin">
        <color indexed="56"/>
      </top>
      <bottom style="thin">
        <color indexed="56"/>
      </bottom>
      <diagonal/>
    </border>
    <border>
      <left style="thin">
        <color indexed="22"/>
      </left>
      <right style="thin">
        <color indexed="56"/>
      </right>
      <top style="thin">
        <color indexed="56"/>
      </top>
      <bottom style="thin">
        <color indexed="56"/>
      </bottom>
      <diagonal/>
    </border>
    <border>
      <left style="thin">
        <color indexed="8"/>
      </left>
      <right style="thin">
        <color indexed="22"/>
      </right>
      <top style="thin">
        <color indexed="9"/>
      </top>
      <bottom style="thin">
        <color indexed="8"/>
      </bottom>
      <diagonal/>
    </border>
    <border>
      <left style="thin">
        <color indexed="8"/>
      </left>
      <right style="thin">
        <color indexed="18"/>
      </right>
      <top style="thin">
        <color indexed="8"/>
      </top>
      <bottom style="thin">
        <color indexed="18"/>
      </bottom>
      <diagonal/>
    </border>
    <border>
      <left style="thin">
        <color indexed="18"/>
      </left>
      <right style="thin">
        <color indexed="18"/>
      </right>
      <top style="thin">
        <color indexed="8"/>
      </top>
      <bottom style="thin">
        <color indexed="18"/>
      </bottom>
      <diagonal/>
    </border>
    <border>
      <left style="thin">
        <color indexed="8"/>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8"/>
      </left>
      <right style="thin">
        <color indexed="18"/>
      </right>
      <top style="thin">
        <color indexed="18"/>
      </top>
      <bottom style="thin">
        <color indexed="8"/>
      </bottom>
      <diagonal/>
    </border>
    <border>
      <left style="thin">
        <color indexed="18"/>
      </left>
      <right style="thin">
        <color indexed="18"/>
      </right>
      <top style="thin">
        <color indexed="18"/>
      </top>
      <bottom style="thin">
        <color indexed="8"/>
      </bottom>
      <diagonal/>
    </border>
    <border>
      <left style="thin">
        <color indexed="18"/>
      </left>
      <right style="thin">
        <color indexed="8"/>
      </right>
      <top style="thin">
        <color indexed="8"/>
      </top>
      <bottom style="thin">
        <color indexed="18"/>
      </bottom>
      <diagonal/>
    </border>
    <border>
      <left style="thin">
        <color indexed="18"/>
      </left>
      <right style="thin">
        <color indexed="8"/>
      </right>
      <top style="thin">
        <color indexed="18"/>
      </top>
      <bottom style="thin">
        <color indexed="18"/>
      </bottom>
      <diagonal/>
    </border>
    <border>
      <left style="thin">
        <color indexed="8"/>
      </left>
      <right style="thin">
        <color indexed="18"/>
      </right>
      <top style="thin">
        <color indexed="8"/>
      </top>
      <bottom style="thin">
        <color indexed="8"/>
      </bottom>
      <diagonal/>
    </border>
    <border>
      <left style="thin">
        <color indexed="18"/>
      </left>
      <right style="thin">
        <color indexed="8"/>
      </right>
      <top style="thin">
        <color indexed="8"/>
      </top>
      <bottom style="thin">
        <color indexed="8"/>
      </bottom>
      <diagonal/>
    </border>
    <border>
      <left style="thin">
        <color indexed="18"/>
      </left>
      <right style="thin">
        <color indexed="18"/>
      </right>
      <top style="thin">
        <color indexed="8"/>
      </top>
      <bottom style="thin">
        <color indexed="8"/>
      </bottom>
      <diagonal/>
    </border>
    <border>
      <left/>
      <right style="thin">
        <color indexed="8"/>
      </right>
      <top style="thin">
        <color indexed="18"/>
      </top>
      <bottom style="thin">
        <color indexed="18"/>
      </bottom>
      <diagonal/>
    </border>
    <border>
      <left/>
      <right style="thin">
        <color indexed="8"/>
      </right>
      <top style="thin">
        <color indexed="18"/>
      </top>
      <bottom style="thin">
        <color indexed="8"/>
      </bottom>
      <diagonal/>
    </border>
    <border>
      <left style="thin">
        <color indexed="18"/>
      </left>
      <right style="thin">
        <color indexed="8"/>
      </right>
      <top style="thin">
        <color indexed="18"/>
      </top>
      <bottom style="thin">
        <color indexed="8"/>
      </bottom>
      <diagonal/>
    </border>
    <border>
      <left style="thin">
        <color indexed="8"/>
      </left>
      <right/>
      <top/>
      <bottom/>
      <diagonal/>
    </border>
    <border>
      <left style="thin">
        <color indexed="8"/>
      </left>
      <right/>
      <top style="thin">
        <color indexed="9"/>
      </top>
      <bottom style="thin">
        <color indexed="8"/>
      </bottom>
      <diagonal/>
    </border>
    <border>
      <left/>
      <right style="thin">
        <color indexed="8"/>
      </right>
      <top style="thin">
        <color indexed="9"/>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8"/>
      </right>
      <top style="thin">
        <color indexed="8"/>
      </top>
      <bottom style="thin">
        <color indexed="18"/>
      </bottom>
      <diagonal/>
    </border>
    <border>
      <left/>
      <right/>
      <top/>
      <bottom style="thin">
        <color indexed="22"/>
      </bottom>
      <diagonal/>
    </border>
    <border>
      <left/>
      <right/>
      <top style="thin">
        <color indexed="8"/>
      </top>
      <bottom style="thin">
        <color indexed="18"/>
      </bottom>
      <diagonal/>
    </border>
    <border>
      <left/>
      <right/>
      <top style="thin">
        <color indexed="18"/>
      </top>
      <bottom style="thin">
        <color indexed="18"/>
      </bottom>
      <diagonal/>
    </border>
    <border>
      <left/>
      <right/>
      <top style="thin">
        <color indexed="1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indexed="22"/>
      </bottom>
      <diagonal/>
    </border>
    <border>
      <left/>
      <right style="thin">
        <color theme="1"/>
      </right>
      <top/>
      <bottom style="thin">
        <color indexed="22"/>
      </bottom>
      <diagonal/>
    </border>
    <border>
      <left style="thin">
        <color theme="1"/>
      </left>
      <right style="thin">
        <color indexed="56"/>
      </right>
      <top style="thin">
        <color indexed="22"/>
      </top>
      <bottom style="thin">
        <color theme="1"/>
      </bottom>
      <diagonal/>
    </border>
    <border>
      <left style="thin">
        <color indexed="56"/>
      </left>
      <right style="thin">
        <color indexed="56"/>
      </right>
      <top style="thin">
        <color indexed="22"/>
      </top>
      <bottom style="thin">
        <color theme="1"/>
      </bottom>
      <diagonal/>
    </border>
    <border>
      <left style="thin">
        <color indexed="56"/>
      </left>
      <right style="thin">
        <color theme="1"/>
      </right>
      <top style="thin">
        <color indexed="22"/>
      </top>
      <bottom style="thin">
        <color theme="1"/>
      </bottom>
      <diagonal/>
    </border>
    <border>
      <left style="thin">
        <color theme="1"/>
      </left>
      <right/>
      <top/>
      <bottom/>
      <diagonal/>
    </border>
    <border>
      <left/>
      <right style="thin">
        <color theme="1"/>
      </right>
      <top/>
      <bottom/>
      <diagonal/>
    </border>
    <border>
      <left style="thin">
        <color theme="1"/>
      </left>
      <right style="thin">
        <color indexed="56"/>
      </right>
      <top style="thin">
        <color indexed="56"/>
      </top>
      <bottom style="thin">
        <color indexed="56"/>
      </bottom>
      <diagonal/>
    </border>
    <border>
      <left style="thin">
        <color indexed="56"/>
      </left>
      <right style="thin">
        <color theme="1"/>
      </right>
      <top style="thin">
        <color indexed="56"/>
      </top>
      <bottom style="thin">
        <color indexed="56"/>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133">
    <xf numFmtId="0" fontId="0" fillId="0" borderId="0" xfId="0"/>
    <xf numFmtId="0" fontId="3" fillId="0" borderId="0" xfId="0" applyFont="1"/>
    <xf numFmtId="10" fontId="3" fillId="0" borderId="0" xfId="0" applyNumberFormat="1" applyFont="1"/>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center"/>
    </xf>
    <xf numFmtId="0" fontId="2" fillId="2" borderId="11" xfId="0" applyFont="1" applyFill="1" applyBorder="1" applyAlignment="1">
      <alignment horizontal="center"/>
    </xf>
    <xf numFmtId="0" fontId="3" fillId="0" borderId="0" xfId="0" applyFont="1" applyBorder="1" applyAlignment="1">
      <alignment horizontal="left" vertical="center"/>
    </xf>
    <xf numFmtId="0" fontId="0" fillId="0" borderId="0" xfId="0" applyBorder="1"/>
    <xf numFmtId="164" fontId="3" fillId="0" borderId="12" xfId="0" applyNumberFormat="1" applyFont="1" applyFill="1" applyBorder="1" applyAlignment="1" applyProtection="1">
      <alignment horizontal="center"/>
    </xf>
    <xf numFmtId="0" fontId="2" fillId="2" borderId="14" xfId="0" applyFont="1" applyFill="1" applyBorder="1" applyAlignment="1">
      <alignment horizontal="left"/>
    </xf>
    <xf numFmtId="10" fontId="3" fillId="0" borderId="0" xfId="0" applyNumberFormat="1" applyFont="1" applyBorder="1" applyAlignment="1" applyProtection="1">
      <alignment horizontal="center"/>
    </xf>
    <xf numFmtId="164" fontId="3" fillId="6" borderId="12" xfId="0" applyNumberFormat="1" applyFont="1" applyFill="1" applyBorder="1" applyAlignment="1" applyProtection="1">
      <alignment horizontal="center"/>
    </xf>
    <xf numFmtId="164" fontId="3" fillId="3" borderId="12" xfId="0" applyNumberFormat="1" applyFont="1" applyFill="1" applyBorder="1" applyAlignment="1" applyProtection="1">
      <alignment horizontal="center"/>
    </xf>
    <xf numFmtId="164" fontId="11" fillId="2" borderId="13" xfId="0" applyNumberFormat="1" applyFont="1" applyFill="1" applyBorder="1" applyAlignment="1">
      <alignment horizontal="center"/>
    </xf>
    <xf numFmtId="164" fontId="0" fillId="0" borderId="0" xfId="0" applyNumberFormat="1" applyBorder="1"/>
    <xf numFmtId="0" fontId="3" fillId="0" borderId="0" xfId="0" applyFont="1" applyBorder="1" applyAlignment="1">
      <alignment horizontal="left" vertical="center" wrapText="1"/>
    </xf>
    <xf numFmtId="164" fontId="3" fillId="7" borderId="16" xfId="0" applyNumberFormat="1" applyFont="1" applyFill="1" applyBorder="1" applyAlignment="1" applyProtection="1">
      <alignment horizontal="center"/>
      <protection locked="0"/>
    </xf>
    <xf numFmtId="165" fontId="3" fillId="0" borderId="16" xfId="0" applyNumberFormat="1" applyFont="1" applyFill="1" applyBorder="1" applyAlignment="1" applyProtection="1">
      <alignment horizontal="center"/>
    </xf>
    <xf numFmtId="164" fontId="3" fillId="7" borderId="18" xfId="0" applyNumberFormat="1" applyFont="1" applyFill="1" applyBorder="1" applyAlignment="1" applyProtection="1">
      <alignment horizontal="center"/>
      <protection locked="0"/>
    </xf>
    <xf numFmtId="165" fontId="3" fillId="0" borderId="18" xfId="0" applyNumberFormat="1" applyFont="1" applyFill="1" applyBorder="1" applyAlignment="1" applyProtection="1">
      <alignment horizontal="center"/>
    </xf>
    <xf numFmtId="164" fontId="3" fillId="7" borderId="20" xfId="0" applyNumberFormat="1" applyFont="1" applyFill="1" applyBorder="1" applyAlignment="1" applyProtection="1">
      <alignment horizontal="center"/>
      <protection locked="0"/>
    </xf>
    <xf numFmtId="165" fontId="3" fillId="0" borderId="20" xfId="0" applyNumberFormat="1" applyFont="1" applyFill="1" applyBorder="1" applyAlignment="1" applyProtection="1">
      <alignment horizontal="center"/>
    </xf>
    <xf numFmtId="0" fontId="4" fillId="0" borderId="15" xfId="0" applyFont="1" applyFill="1" applyBorder="1" applyAlignment="1" applyProtection="1">
      <alignment horizontal="left"/>
    </xf>
    <xf numFmtId="164" fontId="3" fillId="0" borderId="16" xfId="0" applyNumberFormat="1" applyFont="1" applyFill="1" applyBorder="1" applyAlignment="1" applyProtection="1">
      <alignment horizontal="center"/>
    </xf>
    <xf numFmtId="165" fontId="3" fillId="0" borderId="21" xfId="0" applyNumberFormat="1" applyFont="1" applyFill="1" applyBorder="1" applyAlignment="1" applyProtection="1">
      <alignment horizontal="center"/>
    </xf>
    <xf numFmtId="0" fontId="4" fillId="0" borderId="17" xfId="0" applyFont="1" applyFill="1" applyBorder="1" applyAlignment="1" applyProtection="1">
      <alignment horizontal="left"/>
    </xf>
    <xf numFmtId="164" fontId="3" fillId="0" borderId="18" xfId="0" applyNumberFormat="1" applyFont="1" applyFill="1" applyBorder="1" applyAlignment="1" applyProtection="1">
      <alignment horizontal="center"/>
    </xf>
    <xf numFmtId="165" fontId="3" fillId="0" borderId="22" xfId="0" applyNumberFormat="1" applyFont="1" applyFill="1" applyBorder="1" applyAlignment="1" applyProtection="1">
      <alignment horizontal="center"/>
    </xf>
    <xf numFmtId="0" fontId="4" fillId="0" borderId="23" xfId="0" applyFont="1" applyFill="1" applyBorder="1" applyAlignment="1" applyProtection="1">
      <alignment horizontal="left"/>
    </xf>
    <xf numFmtId="164" fontId="3" fillId="0" borderId="24" xfId="0" applyNumberFormat="1" applyFont="1" applyFill="1" applyBorder="1" applyAlignment="1" applyProtection="1">
      <alignment horizontal="center"/>
    </xf>
    <xf numFmtId="1" fontId="9" fillId="0" borderId="23" xfId="0" applyNumberFormat="1" applyFont="1" applyFill="1" applyBorder="1" applyAlignment="1" applyProtection="1">
      <alignment horizontal="center" wrapText="1"/>
    </xf>
    <xf numFmtId="1" fontId="9" fillId="0" borderId="25" xfId="0" applyNumberFormat="1" applyFont="1" applyFill="1" applyBorder="1" applyAlignment="1" applyProtection="1">
      <alignment horizontal="center" wrapText="1"/>
    </xf>
    <xf numFmtId="164" fontId="3" fillId="7" borderId="24" xfId="0" applyNumberFormat="1" applyFont="1" applyFill="1" applyBorder="1" applyAlignment="1" applyProtection="1">
      <alignment horizontal="center"/>
      <protection locked="0"/>
    </xf>
    <xf numFmtId="164" fontId="3" fillId="0" borderId="25" xfId="0" applyNumberFormat="1" applyFont="1" applyFill="1" applyBorder="1" applyAlignment="1" applyProtection="1">
      <alignment horizontal="center"/>
    </xf>
    <xf numFmtId="165" fontId="3" fillId="0" borderId="24" xfId="0" applyNumberFormat="1" applyFont="1" applyFill="1" applyBorder="1" applyAlignment="1" applyProtection="1">
      <alignment horizontal="center"/>
    </xf>
    <xf numFmtId="0" fontId="3" fillId="7" borderId="15" xfId="0" applyFont="1" applyFill="1" applyBorder="1" applyAlignment="1" applyProtection="1">
      <alignment horizontal="left"/>
      <protection locked="0"/>
    </xf>
    <xf numFmtId="0" fontId="3" fillId="7" borderId="17" xfId="0" applyFont="1" applyFill="1" applyBorder="1" applyAlignment="1" applyProtection="1">
      <alignment horizontal="left"/>
      <protection locked="0"/>
    </xf>
    <xf numFmtId="0" fontId="3" fillId="7" borderId="19" xfId="0" applyFont="1" applyFill="1" applyBorder="1" applyAlignment="1" applyProtection="1">
      <alignment horizontal="left"/>
      <protection locked="0"/>
    </xf>
    <xf numFmtId="165" fontId="3" fillId="0" borderId="0" xfId="0" applyNumberFormat="1" applyFont="1" applyAlignment="1">
      <alignment horizontal="left" vertical="center" indent="3"/>
    </xf>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1" fontId="9" fillId="3" borderId="48" xfId="0" applyNumberFormat="1" applyFont="1" applyFill="1" applyBorder="1" applyAlignment="1">
      <alignment horizontal="left" wrapText="1"/>
    </xf>
    <xf numFmtId="1" fontId="9" fillId="3" borderId="49" xfId="0" applyNumberFormat="1" applyFont="1" applyFill="1" applyBorder="1" applyAlignment="1">
      <alignment horizontal="center" wrapText="1"/>
    </xf>
    <xf numFmtId="1" fontId="9" fillId="3" borderId="50" xfId="0" applyNumberFormat="1" applyFont="1" applyFill="1" applyBorder="1" applyAlignment="1">
      <alignment horizontal="center" wrapText="1"/>
    </xf>
    <xf numFmtId="0" fontId="0" fillId="0" borderId="51" xfId="0" applyBorder="1"/>
    <xf numFmtId="0" fontId="0" fillId="0" borderId="52" xfId="0" applyBorder="1"/>
    <xf numFmtId="0" fontId="10" fillId="6" borderId="53" xfId="0" applyFont="1" applyFill="1" applyBorder="1" applyAlignment="1">
      <alignment horizontal="left"/>
    </xf>
    <xf numFmtId="165" fontId="3" fillId="6" borderId="54" xfId="0" applyNumberFormat="1" applyFont="1" applyFill="1" applyBorder="1" applyAlignment="1" applyProtection="1">
      <alignment horizontal="center"/>
    </xf>
    <xf numFmtId="0" fontId="10" fillId="0" borderId="53" xfId="0" applyFont="1" applyFill="1" applyBorder="1" applyAlignment="1">
      <alignment horizontal="left"/>
    </xf>
    <xf numFmtId="165" fontId="3" fillId="0" borderId="54" xfId="0" applyNumberFormat="1" applyFont="1" applyFill="1" applyBorder="1" applyAlignment="1" applyProtection="1">
      <alignment horizontal="center"/>
    </xf>
    <xf numFmtId="0" fontId="10" fillId="3" borderId="53" xfId="0" applyFont="1" applyFill="1" applyBorder="1" applyAlignment="1">
      <alignment horizontal="left"/>
    </xf>
    <xf numFmtId="165" fontId="3" fillId="3" borderId="54" xfId="0" applyNumberFormat="1" applyFont="1" applyFill="1" applyBorder="1" applyAlignment="1" applyProtection="1">
      <alignment horizontal="center"/>
    </xf>
    <xf numFmtId="0" fontId="0" fillId="8" borderId="52" xfId="0" applyFill="1" applyBorder="1"/>
    <xf numFmtId="0" fontId="9" fillId="3" borderId="53" xfId="0" applyFont="1" applyFill="1" applyBorder="1" applyAlignment="1">
      <alignment horizontal="left"/>
    </xf>
    <xf numFmtId="0" fontId="3" fillId="9" borderId="0" xfId="0" applyFont="1" applyFill="1"/>
    <xf numFmtId="0" fontId="3" fillId="9" borderId="0" xfId="0" applyFont="1" applyFill="1" applyAlignment="1">
      <alignment horizontal="left"/>
    </xf>
    <xf numFmtId="0" fontId="13" fillId="11" borderId="69" xfId="0" applyFont="1" applyFill="1" applyBorder="1"/>
    <xf numFmtId="0" fontId="14" fillId="11" borderId="70" xfId="0" applyFont="1" applyFill="1" applyBorder="1"/>
    <xf numFmtId="0" fontId="13" fillId="11" borderId="71" xfId="0" applyFont="1" applyFill="1" applyBorder="1"/>
    <xf numFmtId="0" fontId="14" fillId="11" borderId="72" xfId="0" applyFont="1" applyFill="1" applyBorder="1"/>
    <xf numFmtId="0" fontId="4" fillId="7" borderId="32" xfId="0" applyFont="1" applyFill="1" applyBorder="1" applyAlignment="1" applyProtection="1">
      <alignment horizontal="center"/>
      <protection locked="0"/>
    </xf>
    <xf numFmtId="0" fontId="4" fillId="7" borderId="33" xfId="0" applyFont="1" applyFill="1" applyBorder="1" applyAlignment="1" applyProtection="1">
      <alignment horizontal="center"/>
      <protection locked="0"/>
    </xf>
    <xf numFmtId="0" fontId="4" fillId="7" borderId="34" xfId="0" applyFont="1" applyFill="1" applyBorder="1" applyAlignment="1" applyProtection="1">
      <alignment horizontal="center"/>
      <protection locked="0"/>
    </xf>
    <xf numFmtId="0" fontId="3" fillId="0" borderId="37"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6" xfId="0" applyFont="1" applyBorder="1" applyAlignment="1">
      <alignment horizontal="center" vertical="center" wrapText="1"/>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29" xfId="0" applyFont="1" applyFill="1" applyBorder="1" applyAlignment="1">
      <alignment horizontal="center" wrapText="1"/>
    </xf>
    <xf numFmtId="0" fontId="2" fillId="2" borderId="0" xfId="0" applyFont="1" applyFill="1" applyBorder="1" applyAlignment="1">
      <alignment horizont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165" fontId="3" fillId="7" borderId="18" xfId="0" applyNumberFormat="1" applyFont="1" applyFill="1" applyBorder="1" applyAlignment="1" applyProtection="1">
      <alignment horizontal="left"/>
      <protection locked="0"/>
    </xf>
    <xf numFmtId="165" fontId="3" fillId="7" borderId="22" xfId="0" applyNumberFormat="1" applyFont="1" applyFill="1" applyBorder="1" applyAlignment="1" applyProtection="1">
      <alignment horizontal="left"/>
      <protection locked="0"/>
    </xf>
    <xf numFmtId="1" fontId="9" fillId="0" borderId="25" xfId="0" applyNumberFormat="1" applyFont="1" applyFill="1" applyBorder="1" applyAlignment="1" applyProtection="1">
      <alignment horizontal="center" wrapText="1"/>
    </xf>
    <xf numFmtId="1" fontId="9" fillId="0" borderId="24" xfId="0" applyNumberFormat="1" applyFont="1" applyFill="1" applyBorder="1" applyAlignment="1" applyProtection="1">
      <alignment horizontal="center" wrapText="1"/>
    </xf>
    <xf numFmtId="165" fontId="3" fillId="7" borderId="16" xfId="0" applyNumberFormat="1" applyFont="1" applyFill="1" applyBorder="1" applyAlignment="1" applyProtection="1">
      <alignment horizontal="left"/>
      <protection locked="0"/>
    </xf>
    <xf numFmtId="165" fontId="3" fillId="7" borderId="21" xfId="0" applyNumberFormat="1" applyFont="1" applyFill="1" applyBorder="1" applyAlignment="1" applyProtection="1">
      <alignment horizontal="left"/>
      <protection locked="0"/>
    </xf>
    <xf numFmtId="165" fontId="3" fillId="7" borderId="20" xfId="0" applyNumberFormat="1" applyFont="1" applyFill="1" applyBorder="1" applyAlignment="1" applyProtection="1">
      <alignment horizontal="left"/>
      <protection locked="0"/>
    </xf>
    <xf numFmtId="165" fontId="3" fillId="7" borderId="28" xfId="0" applyNumberFormat="1" applyFont="1" applyFill="1" applyBorder="1" applyAlignment="1" applyProtection="1">
      <alignment horizontal="left"/>
      <protection locked="0"/>
    </xf>
    <xf numFmtId="0" fontId="3" fillId="0" borderId="61" xfId="0" applyFont="1" applyBorder="1" applyAlignment="1">
      <alignment horizontal="justify" vertical="top" wrapText="1"/>
    </xf>
    <xf numFmtId="0" fontId="3" fillId="0" borderId="62" xfId="0" applyFont="1" applyBorder="1" applyAlignment="1">
      <alignment horizontal="justify" vertical="top" wrapText="1"/>
    </xf>
    <xf numFmtId="0" fontId="3" fillId="0" borderId="63" xfId="0" applyFont="1" applyBorder="1" applyAlignment="1">
      <alignment horizontal="justify" vertical="top" wrapText="1"/>
    </xf>
    <xf numFmtId="0" fontId="3" fillId="0" borderId="64" xfId="0" applyFont="1" applyBorder="1" applyAlignment="1">
      <alignment horizontal="justify" vertical="top" wrapText="1"/>
    </xf>
    <xf numFmtId="0" fontId="3" fillId="0" borderId="0" xfId="0" applyFont="1" applyBorder="1" applyAlignment="1">
      <alignment horizontal="justify" vertical="top" wrapText="1"/>
    </xf>
    <xf numFmtId="0" fontId="3" fillId="0" borderId="65" xfId="0" applyFont="1" applyBorder="1" applyAlignment="1">
      <alignment horizontal="justify" vertical="top" wrapText="1"/>
    </xf>
    <xf numFmtId="0" fontId="3" fillId="0" borderId="66" xfId="0" applyFont="1" applyBorder="1" applyAlignment="1">
      <alignment horizontal="justify" vertical="top" wrapText="1"/>
    </xf>
    <xf numFmtId="0" fontId="3" fillId="0" borderId="67" xfId="0" applyFont="1" applyBorder="1" applyAlignment="1">
      <alignment horizontal="justify" vertical="top" wrapText="1"/>
    </xf>
    <xf numFmtId="0" fontId="3" fillId="0" borderId="68" xfId="0" applyFont="1" applyBorder="1" applyAlignment="1">
      <alignment horizontal="justify" vertical="top" wrapText="1"/>
    </xf>
    <xf numFmtId="0" fontId="13" fillId="10" borderId="58" xfId="0" applyFont="1" applyFill="1" applyBorder="1" applyAlignment="1">
      <alignment horizontal="center"/>
    </xf>
    <xf numFmtId="0" fontId="13" fillId="10" borderId="59" xfId="0" applyFont="1" applyFill="1" applyBorder="1" applyAlignment="1">
      <alignment horizontal="center"/>
    </xf>
    <xf numFmtId="0" fontId="13" fillId="10" borderId="60" xfId="0" applyFont="1" applyFill="1" applyBorder="1" applyAlignment="1">
      <alignment horizontal="center"/>
    </xf>
    <xf numFmtId="0" fontId="3" fillId="0" borderId="39" xfId="0" applyFont="1" applyBorder="1" applyAlignment="1">
      <alignment horizontal="center" vertical="center" wrapText="1"/>
    </xf>
    <xf numFmtId="0" fontId="3" fillId="0" borderId="27" xfId="0" applyFont="1" applyBorder="1" applyAlignment="1">
      <alignment horizontal="center" vertical="center" wrapText="1"/>
    </xf>
    <xf numFmtId="0" fontId="2" fillId="2" borderId="0" xfId="0" applyFont="1" applyFill="1" applyAlignment="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2" fillId="9" borderId="43" xfId="0" applyFont="1" applyFill="1" applyBorder="1" applyAlignment="1">
      <alignment horizontal="center"/>
    </xf>
    <xf numFmtId="0" fontId="12" fillId="9" borderId="44" xfId="0" applyFont="1" applyFill="1" applyBorder="1" applyAlignment="1">
      <alignment horizontal="center"/>
    </xf>
    <xf numFmtId="0" fontId="12" fillId="9" borderId="45" xfId="0" applyFont="1" applyFill="1" applyBorder="1" applyAlignment="1">
      <alignment horizontal="center"/>
    </xf>
    <xf numFmtId="0" fontId="13" fillId="11" borderId="46" xfId="0" applyFont="1" applyFill="1" applyBorder="1" applyAlignment="1">
      <alignment horizontal="center"/>
    </xf>
    <xf numFmtId="0" fontId="13" fillId="11" borderId="36" xfId="0" applyFont="1" applyFill="1" applyBorder="1" applyAlignment="1">
      <alignment horizontal="center"/>
    </xf>
    <xf numFmtId="0" fontId="13" fillId="11" borderId="47" xfId="0" applyFont="1" applyFill="1" applyBorder="1" applyAlignment="1">
      <alignment horizontal="center"/>
    </xf>
    <xf numFmtId="0" fontId="7" fillId="0" borderId="55" xfId="1" applyFont="1" applyBorder="1" applyAlignment="1" applyProtection="1">
      <alignment horizontal="center"/>
    </xf>
    <xf numFmtId="0" fontId="7" fillId="0" borderId="56" xfId="1" applyFont="1" applyBorder="1" applyAlignment="1" applyProtection="1">
      <alignment horizontal="center"/>
    </xf>
    <xf numFmtId="0" fontId="7" fillId="0" borderId="57" xfId="1" applyFont="1" applyBorder="1" applyAlignment="1" applyProtection="1">
      <alignment horizontal="center"/>
    </xf>
  </cellXfs>
  <cellStyles count="2">
    <cellStyle name="Hyperlink" xfId="1" builtinId="8"/>
    <cellStyle name="Normal" xfId="0" builtinId="0"/>
  </cellStyles>
  <dxfs count="1">
    <dxf>
      <font>
        <b/>
        <i val="0"/>
        <condense val="0"/>
        <extend val="0"/>
        <color auto="1"/>
      </font>
      <fill>
        <patternFill>
          <bgColor indexed="5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276225</xdr:colOff>
      <xdr:row>22</xdr:row>
      <xdr:rowOff>19050</xdr:rowOff>
    </xdr:from>
    <xdr:to>
      <xdr:col>6</xdr:col>
      <xdr:colOff>733425</xdr:colOff>
      <xdr:row>22</xdr:row>
      <xdr:rowOff>19050</xdr:rowOff>
    </xdr:to>
    <xdr:sp macro="" textlink="">
      <xdr:nvSpPr>
        <xdr:cNvPr id="1035" name="Line 11"/>
        <xdr:cNvSpPr>
          <a:spLocks noChangeShapeType="1"/>
        </xdr:cNvSpPr>
      </xdr:nvSpPr>
      <xdr:spPr bwMode="auto">
        <a:xfrm>
          <a:off x="3533775" y="2847975"/>
          <a:ext cx="4105275" cy="0"/>
        </a:xfrm>
        <a:prstGeom prst="line">
          <a:avLst/>
        </a:prstGeom>
        <a:noFill/>
        <a:ln w="25400">
          <a:solidFill>
            <a:srgbClr val="000000"/>
          </a:solidFill>
          <a:round/>
          <a:headEnd/>
          <a:tailEnd type="triangle" w="med" len="med"/>
        </a:ln>
      </xdr:spPr>
    </xdr:sp>
    <xdr:clientData/>
  </xdr:twoCellAnchor>
  <xdr:twoCellAnchor>
    <xdr:from>
      <xdr:col>4</xdr:col>
      <xdr:colOff>1752600</xdr:colOff>
      <xdr:row>62</xdr:row>
      <xdr:rowOff>9525</xdr:rowOff>
    </xdr:from>
    <xdr:to>
      <xdr:col>5</xdr:col>
      <xdr:colOff>133350</xdr:colOff>
      <xdr:row>64</xdr:row>
      <xdr:rowOff>104775</xdr:rowOff>
    </xdr:to>
    <xdr:grpSp>
      <xdr:nvGrpSpPr>
        <xdr:cNvPr id="1137" name="Group 113">
          <a:hlinkClick xmlns:r="http://schemas.openxmlformats.org/officeDocument/2006/relationships" r:id="rId1"/>
        </xdr:cNvPr>
        <xdr:cNvGrpSpPr>
          <a:grpSpLocks/>
        </xdr:cNvGrpSpPr>
      </xdr:nvGrpSpPr>
      <xdr:grpSpPr bwMode="auto">
        <a:xfrm>
          <a:off x="5362575" y="9458325"/>
          <a:ext cx="1143000" cy="419100"/>
          <a:chOff x="61" y="729"/>
          <a:chExt cx="120" cy="50"/>
        </a:xfrm>
        <a:effectLst>
          <a:outerShdw blurRad="50800" dist="38100" dir="2700000" algn="tl" rotWithShape="0">
            <a:prstClr val="black">
              <a:alpha val="40000"/>
            </a:prstClr>
          </a:outerShdw>
        </a:effectLst>
      </xdr:grpSpPr>
      <xdr:sp macro="" textlink="">
        <xdr:nvSpPr>
          <xdr:cNvPr id="1138" name="AutoShape 114">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39" name="Oval 115"/>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0" name="AutoShape 116"/>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45</xdr:row>
      <xdr:rowOff>38100</xdr:rowOff>
    </xdr:from>
    <xdr:to>
      <xdr:col>0</xdr:col>
      <xdr:colOff>1323975</xdr:colOff>
      <xdr:row>48</xdr:row>
      <xdr:rowOff>19050</xdr:rowOff>
    </xdr:to>
    <xdr:grpSp>
      <xdr:nvGrpSpPr>
        <xdr:cNvPr id="11" name="Group 10"/>
        <xdr:cNvGrpSpPr/>
      </xdr:nvGrpSpPr>
      <xdr:grpSpPr>
        <a:xfrm>
          <a:off x="228600" y="6934200"/>
          <a:ext cx="1095375" cy="476250"/>
          <a:chOff x="228600" y="7115175"/>
          <a:chExt cx="1095375" cy="476250"/>
        </a:xfrm>
        <a:effectLst>
          <a:outerShdw blurRad="50800" dist="38100" dir="2700000" algn="tl" rotWithShape="0">
            <a:prstClr val="black">
              <a:alpha val="40000"/>
            </a:prstClr>
          </a:outerShdw>
        </a:effectLst>
      </xdr:grpSpPr>
      <xdr:sp macro="" textlink="">
        <xdr:nvSpPr>
          <xdr:cNvPr id="2073" name="AutoShape 25">
            <a:hlinkClick xmlns:r="http://schemas.openxmlformats.org/officeDocument/2006/relationships" r:id="rId4"/>
          </xdr:cNvPr>
          <xdr:cNvSpPr>
            <a:spLocks noChangeArrowheads="1"/>
          </xdr:cNvSpPr>
        </xdr:nvSpPr>
        <xdr:spPr bwMode="auto">
          <a:xfrm>
            <a:off x="228600" y="71151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4" name="Oval 26">
            <a:hlinkClick xmlns:r="http://schemas.openxmlformats.org/officeDocument/2006/relationships" r:id="rId5"/>
          </xdr:cNvPr>
          <xdr:cNvSpPr>
            <a:spLocks noChangeArrowheads="1"/>
          </xdr:cNvSpPr>
        </xdr:nvSpPr>
        <xdr:spPr bwMode="auto">
          <a:xfrm>
            <a:off x="292497" y="7162800"/>
            <a:ext cx="392509" cy="390525"/>
          </a:xfrm>
          <a:prstGeom prst="ellipse">
            <a:avLst/>
          </a:prstGeom>
          <a:solidFill>
            <a:srgbClr val="FF9900"/>
          </a:solidFill>
          <a:ln w="9525">
            <a:solidFill>
              <a:srgbClr val="969696"/>
            </a:solidFill>
            <a:round/>
            <a:headEnd/>
            <a:tailEnd/>
          </a:ln>
        </xdr:spPr>
      </xdr:sp>
      <xdr:sp macro="" textlink="">
        <xdr:nvSpPr>
          <xdr:cNvPr id="2075" name="AutoShape 27">
            <a:hlinkClick xmlns:r="http://schemas.openxmlformats.org/officeDocument/2006/relationships" r:id="rId6"/>
          </xdr:cNvPr>
          <xdr:cNvSpPr>
            <a:spLocks noChangeArrowheads="1"/>
          </xdr:cNvSpPr>
        </xdr:nvSpPr>
        <xdr:spPr bwMode="auto">
          <a:xfrm flipH="1">
            <a:off x="347266" y="72866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20DRIVE%20DATA%20FOLDER/Business%20Plans/Business%20Plan%20Templates/Final%20Business%20Plan%20Templates/Section%204/4.17%20Template%20for%20Industry%20Consumer%20Expenditure%20by%20Ag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Output"/>
    </sheetNames>
    <sheetDataSet>
      <sheetData sheetId="0">
        <row r="24">
          <cell r="F24" t="str">
            <v>CONSUMER   AGE   RANGE    (In Years)</v>
          </cell>
        </row>
        <row r="25">
          <cell r="E25" t="str">
            <v>YEAR</v>
          </cell>
          <cell r="F25" t="str">
            <v>Range1</v>
          </cell>
          <cell r="G25" t="str">
            <v>Range2</v>
          </cell>
          <cell r="H25" t="str">
            <v>Range3</v>
          </cell>
          <cell r="I25" t="str">
            <v>Range4</v>
          </cell>
          <cell r="J25" t="str">
            <v>Range5</v>
          </cell>
          <cell r="K25" t="str">
            <v>Range6</v>
          </cell>
        </row>
        <row r="26">
          <cell r="F26" t="str">
            <v>&lt; 25</v>
          </cell>
          <cell r="G26" t="str">
            <v>25-34</v>
          </cell>
          <cell r="H26" t="str">
            <v>34-44</v>
          </cell>
          <cell r="I26" t="str">
            <v>45-54</v>
          </cell>
          <cell r="J26" t="str">
            <v>55-64</v>
          </cell>
          <cell r="K26" t="str">
            <v>&gt; 65</v>
          </cell>
        </row>
        <row r="27">
          <cell r="E27">
            <v>1997</v>
          </cell>
          <cell r="F27">
            <v>324</v>
          </cell>
          <cell r="G27">
            <v>598</v>
          </cell>
          <cell r="H27">
            <v>788</v>
          </cell>
          <cell r="I27">
            <v>942</v>
          </cell>
          <cell r="J27">
            <v>760</v>
          </cell>
          <cell r="K27">
            <v>491</v>
          </cell>
        </row>
        <row r="28">
          <cell r="E28">
            <v>1998</v>
          </cell>
          <cell r="F28">
            <v>357</v>
          </cell>
          <cell r="G28">
            <v>568</v>
          </cell>
          <cell r="H28">
            <v>750</v>
          </cell>
          <cell r="I28">
            <v>844</v>
          </cell>
          <cell r="J28">
            <v>696</v>
          </cell>
          <cell r="K28">
            <v>473</v>
          </cell>
        </row>
        <row r="29">
          <cell r="E29">
            <v>1999</v>
          </cell>
          <cell r="F29">
            <v>402</v>
          </cell>
          <cell r="G29">
            <v>554</v>
          </cell>
          <cell r="H29">
            <v>743</v>
          </cell>
          <cell r="I29">
            <v>890</v>
          </cell>
          <cell r="J29">
            <v>724</v>
          </cell>
          <cell r="K29">
            <v>519</v>
          </cell>
        </row>
        <row r="30">
          <cell r="E30">
            <v>2000</v>
          </cell>
          <cell r="F30">
            <v>442</v>
          </cell>
          <cell r="G30">
            <v>570</v>
          </cell>
          <cell r="H30">
            <v>708</v>
          </cell>
          <cell r="I30">
            <v>801</v>
          </cell>
          <cell r="J30">
            <v>672</v>
          </cell>
          <cell r="K30">
            <v>441</v>
          </cell>
        </row>
        <row r="31">
          <cell r="E31">
            <v>2001</v>
          </cell>
          <cell r="F31">
            <v>358</v>
          </cell>
          <cell r="G31">
            <v>605</v>
          </cell>
          <cell r="H31">
            <v>820</v>
          </cell>
          <cell r="I31">
            <v>837</v>
          </cell>
          <cell r="J31">
            <v>677</v>
          </cell>
          <cell r="K31">
            <v>464</v>
          </cell>
        </row>
        <row r="32">
          <cell r="E32">
            <v>2002</v>
          </cell>
          <cell r="F32">
            <v>394</v>
          </cell>
          <cell r="G32">
            <v>609</v>
          </cell>
          <cell r="H32">
            <v>843</v>
          </cell>
          <cell r="I32">
            <v>848</v>
          </cell>
          <cell r="J32">
            <v>832</v>
          </cell>
          <cell r="K32">
            <v>482</v>
          </cell>
        </row>
        <row r="33">
          <cell r="E33">
            <v>2003</v>
          </cell>
          <cell r="F33">
            <v>352</v>
          </cell>
          <cell r="G33">
            <v>558</v>
          </cell>
          <cell r="H33">
            <v>677</v>
          </cell>
          <cell r="I33">
            <v>782</v>
          </cell>
          <cell r="J33">
            <v>728</v>
          </cell>
          <cell r="K33">
            <v>467</v>
          </cell>
        </row>
        <row r="34">
          <cell r="E34">
            <v>2004</v>
          </cell>
          <cell r="F34">
            <v>400</v>
          </cell>
          <cell r="G34">
            <v>602</v>
          </cell>
          <cell r="H34">
            <v>687</v>
          </cell>
          <cell r="I34">
            <v>838</v>
          </cell>
          <cell r="J34">
            <v>742</v>
          </cell>
          <cell r="K34">
            <v>490</v>
          </cell>
        </row>
        <row r="35">
          <cell r="E35">
            <v>2005</v>
          </cell>
          <cell r="F35">
            <v>444</v>
          </cell>
          <cell r="G35">
            <v>618</v>
          </cell>
          <cell r="H35">
            <v>727</v>
          </cell>
          <cell r="I35">
            <v>810</v>
          </cell>
          <cell r="J35">
            <v>738</v>
          </cell>
          <cell r="K35">
            <v>542</v>
          </cell>
        </row>
        <row r="36">
          <cell r="E36">
            <v>2006</v>
          </cell>
          <cell r="F36">
            <v>400</v>
          </cell>
          <cell r="G36">
            <v>624</v>
          </cell>
          <cell r="H36">
            <v>744</v>
          </cell>
          <cell r="I36">
            <v>866</v>
          </cell>
          <cell r="J36">
            <v>799</v>
          </cell>
          <cell r="K36">
            <v>508</v>
          </cell>
        </row>
        <row r="37">
          <cell r="E37">
            <v>2007</v>
          </cell>
          <cell r="F37">
            <v>437</v>
          </cell>
          <cell r="G37">
            <v>609</v>
          </cell>
          <cell r="H37">
            <v>809</v>
          </cell>
          <cell r="I37">
            <v>941</v>
          </cell>
          <cell r="J37">
            <v>885</v>
          </cell>
          <cell r="K37">
            <v>543</v>
          </cell>
        </row>
        <row r="46">
          <cell r="F46" t="str">
            <v>CONSUMER   AGE   RANGE    (In Years)</v>
          </cell>
        </row>
        <row r="47">
          <cell r="E47" t="str">
            <v>YEAR</v>
          </cell>
          <cell r="F47" t="str">
            <v>&lt; 25</v>
          </cell>
          <cell r="G47" t="str">
            <v>25-34</v>
          </cell>
          <cell r="H47" t="str">
            <v>34-44</v>
          </cell>
          <cell r="I47" t="str">
            <v>45-54</v>
          </cell>
          <cell r="J47" t="str">
            <v>55-64</v>
          </cell>
          <cell r="K47" t="str">
            <v>&gt; 65</v>
          </cell>
        </row>
        <row r="48">
          <cell r="E48">
            <v>1997</v>
          </cell>
          <cell r="F48">
            <v>324</v>
          </cell>
          <cell r="G48">
            <v>598</v>
          </cell>
          <cell r="H48">
            <v>788</v>
          </cell>
          <cell r="I48">
            <v>942</v>
          </cell>
          <cell r="J48">
            <v>760</v>
          </cell>
          <cell r="K48">
            <v>491</v>
          </cell>
        </row>
        <row r="49">
          <cell r="E49">
            <v>1998</v>
          </cell>
          <cell r="F49">
            <v>357</v>
          </cell>
          <cell r="G49">
            <v>568</v>
          </cell>
          <cell r="H49">
            <v>750</v>
          </cell>
          <cell r="I49">
            <v>844</v>
          </cell>
          <cell r="J49">
            <v>696</v>
          </cell>
          <cell r="K49">
            <v>473</v>
          </cell>
        </row>
        <row r="50">
          <cell r="E50">
            <v>1999</v>
          </cell>
          <cell r="F50">
            <v>402</v>
          </cell>
          <cell r="G50">
            <v>554</v>
          </cell>
          <cell r="H50">
            <v>743</v>
          </cell>
          <cell r="I50">
            <v>890</v>
          </cell>
          <cell r="J50">
            <v>724</v>
          </cell>
          <cell r="K50">
            <v>519</v>
          </cell>
        </row>
        <row r="51">
          <cell r="E51">
            <v>2000</v>
          </cell>
          <cell r="F51">
            <v>442</v>
          </cell>
          <cell r="G51">
            <v>570</v>
          </cell>
          <cell r="H51">
            <v>708</v>
          </cell>
          <cell r="I51">
            <v>801</v>
          </cell>
          <cell r="J51">
            <v>672</v>
          </cell>
          <cell r="K51">
            <v>441</v>
          </cell>
        </row>
        <row r="52">
          <cell r="E52">
            <v>2001</v>
          </cell>
          <cell r="F52">
            <v>358</v>
          </cell>
          <cell r="G52">
            <v>605</v>
          </cell>
          <cell r="H52">
            <v>820</v>
          </cell>
          <cell r="I52">
            <v>837</v>
          </cell>
          <cell r="J52">
            <v>677</v>
          </cell>
          <cell r="K52">
            <v>464</v>
          </cell>
        </row>
        <row r="53">
          <cell r="E53">
            <v>2002</v>
          </cell>
          <cell r="F53">
            <v>394</v>
          </cell>
          <cell r="G53">
            <v>609</v>
          </cell>
          <cell r="H53">
            <v>843</v>
          </cell>
          <cell r="I53">
            <v>848</v>
          </cell>
          <cell r="J53">
            <v>832</v>
          </cell>
          <cell r="K53">
            <v>482</v>
          </cell>
        </row>
        <row r="54">
          <cell r="E54">
            <v>2003</v>
          </cell>
          <cell r="F54">
            <v>352</v>
          </cell>
          <cell r="G54">
            <v>558</v>
          </cell>
          <cell r="H54">
            <v>677</v>
          </cell>
          <cell r="I54">
            <v>782</v>
          </cell>
          <cell r="J54">
            <v>728</v>
          </cell>
          <cell r="K54">
            <v>467</v>
          </cell>
        </row>
        <row r="55">
          <cell r="E55">
            <v>2004</v>
          </cell>
          <cell r="F55">
            <v>400</v>
          </cell>
          <cell r="G55">
            <v>602</v>
          </cell>
          <cell r="H55">
            <v>687</v>
          </cell>
          <cell r="I55">
            <v>838</v>
          </cell>
          <cell r="J55">
            <v>742</v>
          </cell>
          <cell r="K55">
            <v>490</v>
          </cell>
        </row>
        <row r="56">
          <cell r="E56">
            <v>2005</v>
          </cell>
          <cell r="F56">
            <v>444</v>
          </cell>
          <cell r="G56">
            <v>618</v>
          </cell>
          <cell r="H56">
            <v>727</v>
          </cell>
          <cell r="I56">
            <v>810</v>
          </cell>
          <cell r="J56">
            <v>738</v>
          </cell>
          <cell r="K56">
            <v>542</v>
          </cell>
        </row>
        <row r="57">
          <cell r="E57">
            <v>2006</v>
          </cell>
          <cell r="F57">
            <v>400</v>
          </cell>
          <cell r="G57">
            <v>624</v>
          </cell>
          <cell r="H57">
            <v>744</v>
          </cell>
          <cell r="I57">
            <v>866</v>
          </cell>
          <cell r="J57">
            <v>799</v>
          </cell>
          <cell r="K57">
            <v>508</v>
          </cell>
        </row>
        <row r="58">
          <cell r="E58">
            <v>2007</v>
          </cell>
          <cell r="F58">
            <v>437</v>
          </cell>
          <cell r="G58">
            <v>609</v>
          </cell>
          <cell r="H58">
            <v>809</v>
          </cell>
          <cell r="I58">
            <v>941</v>
          </cell>
          <cell r="J58">
            <v>885</v>
          </cell>
          <cell r="K58">
            <v>543</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K97"/>
  <sheetViews>
    <sheetView showGridLines="0" showRowColHeaders="0" tabSelected="1" workbookViewId="0">
      <selection activeCell="J11" sqref="J11"/>
    </sheetView>
  </sheetViews>
  <sheetFormatPr defaultRowHeight="12.75"/>
  <cols>
    <col min="1" max="1" width="17.5703125" customWidth="1"/>
    <col min="2" max="2" width="30.28515625" customWidth="1"/>
    <col min="3" max="3" width="4" customWidth="1"/>
    <col min="4" max="4" width="2.28515625" customWidth="1"/>
    <col min="5" max="5" width="41.42578125" customWidth="1"/>
    <col min="6" max="7" width="13.28515625" customWidth="1"/>
    <col min="8" max="8" width="2.28515625" customWidth="1"/>
    <col min="9" max="9" width="14.140625" customWidth="1"/>
    <col min="10" max="10" width="5.5703125" customWidth="1"/>
    <col min="11" max="11" width="14" customWidth="1"/>
    <col min="12" max="12" width="16.85546875" customWidth="1"/>
    <col min="13" max="15" width="15.7109375" customWidth="1"/>
  </cols>
  <sheetData>
    <row r="1" spans="1:11">
      <c r="E1" s="4"/>
    </row>
    <row r="2" spans="1:11">
      <c r="B2" s="114" t="s">
        <v>22</v>
      </c>
      <c r="C2" s="114"/>
      <c r="D2" s="114"/>
      <c r="E2" s="114"/>
      <c r="F2" s="114"/>
      <c r="G2" s="114"/>
      <c r="H2" s="114"/>
      <c r="I2" s="114"/>
      <c r="J2" s="114"/>
      <c r="K2" s="114"/>
    </row>
    <row r="3" spans="1:11" ht="12.75" customHeight="1">
      <c r="A3" s="8"/>
      <c r="E3" s="4"/>
    </row>
    <row r="4" spans="1:11">
      <c r="B4" s="109" t="s">
        <v>0</v>
      </c>
      <c r="C4" s="110"/>
      <c r="D4" s="110"/>
      <c r="E4" s="110"/>
      <c r="F4" s="110"/>
      <c r="G4" s="110"/>
      <c r="H4" s="110"/>
      <c r="I4" s="110"/>
      <c r="J4" s="110"/>
      <c r="K4" s="111"/>
    </row>
    <row r="5" spans="1:11" ht="5.0999999999999996" customHeight="1">
      <c r="E5" s="4"/>
    </row>
    <row r="6" spans="1:11" ht="11.45" customHeight="1">
      <c r="B6" s="100" t="s">
        <v>5</v>
      </c>
      <c r="C6" s="101"/>
      <c r="D6" s="101"/>
      <c r="E6" s="101"/>
      <c r="F6" s="101"/>
      <c r="G6" s="101"/>
      <c r="H6" s="101"/>
      <c r="I6" s="101"/>
      <c r="J6" s="101"/>
      <c r="K6" s="102"/>
    </row>
    <row r="7" spans="1:11" ht="11.45" customHeight="1">
      <c r="B7" s="103"/>
      <c r="C7" s="104"/>
      <c r="D7" s="104"/>
      <c r="E7" s="104"/>
      <c r="F7" s="104"/>
      <c r="G7" s="104"/>
      <c r="H7" s="104"/>
      <c r="I7" s="104"/>
      <c r="J7" s="104"/>
      <c r="K7" s="105"/>
    </row>
    <row r="8" spans="1:11" ht="11.45" customHeight="1">
      <c r="B8" s="103"/>
      <c r="C8" s="104"/>
      <c r="D8" s="104"/>
      <c r="E8" s="104"/>
      <c r="F8" s="104"/>
      <c r="G8" s="104"/>
      <c r="H8" s="104"/>
      <c r="I8" s="104"/>
      <c r="J8" s="104"/>
      <c r="K8" s="105"/>
    </row>
    <row r="9" spans="1:11" ht="11.45" customHeight="1">
      <c r="B9" s="103"/>
      <c r="C9" s="104"/>
      <c r="D9" s="104"/>
      <c r="E9" s="104"/>
      <c r="F9" s="104"/>
      <c r="G9" s="104"/>
      <c r="H9" s="104"/>
      <c r="I9" s="104"/>
      <c r="J9" s="104"/>
      <c r="K9" s="105"/>
    </row>
    <row r="10" spans="1:11" ht="11.45" customHeight="1">
      <c r="B10" s="106"/>
      <c r="C10" s="107"/>
      <c r="D10" s="107"/>
      <c r="E10" s="107"/>
      <c r="F10" s="107"/>
      <c r="G10" s="107"/>
      <c r="H10" s="107"/>
      <c r="I10" s="107"/>
      <c r="J10" s="107"/>
      <c r="K10" s="108"/>
    </row>
    <row r="11" spans="1:11" ht="12.75" customHeight="1">
      <c r="B11" s="12" t="s">
        <v>6</v>
      </c>
      <c r="C11" s="13"/>
      <c r="D11" s="13"/>
      <c r="E11" s="13"/>
      <c r="F11" s="13"/>
      <c r="G11" s="13"/>
      <c r="H11" s="13"/>
      <c r="I11" s="13"/>
      <c r="J11" s="14"/>
      <c r="K11" s="15"/>
    </row>
    <row r="12" spans="1:11">
      <c r="E12" s="4"/>
    </row>
    <row r="13" spans="1:11">
      <c r="B13" s="109" t="s">
        <v>1</v>
      </c>
      <c r="C13" s="110"/>
      <c r="D13" s="110"/>
      <c r="E13" s="110"/>
      <c r="F13" s="110"/>
      <c r="G13" s="110"/>
      <c r="H13" s="110"/>
      <c r="I13" s="110"/>
      <c r="J13" s="110"/>
      <c r="K13" s="111"/>
    </row>
    <row r="14" spans="1:11" ht="5.0999999999999996" customHeight="1">
      <c r="E14" s="4"/>
    </row>
    <row r="15" spans="1:11" ht="12.75" customHeight="1">
      <c r="B15" s="100" t="s">
        <v>27</v>
      </c>
      <c r="C15" s="101"/>
      <c r="D15" s="101"/>
      <c r="E15" s="101"/>
      <c r="F15" s="101"/>
      <c r="G15" s="101"/>
      <c r="H15" s="101"/>
      <c r="I15" s="101"/>
      <c r="J15" s="101"/>
      <c r="K15" s="102"/>
    </row>
    <row r="16" spans="1:11">
      <c r="B16" s="103"/>
      <c r="C16" s="104"/>
      <c r="D16" s="104"/>
      <c r="E16" s="104"/>
      <c r="F16" s="104"/>
      <c r="G16" s="104"/>
      <c r="H16" s="104"/>
      <c r="I16" s="104"/>
      <c r="J16" s="104"/>
      <c r="K16" s="105"/>
    </row>
    <row r="17" spans="2:11">
      <c r="B17" s="103"/>
      <c r="C17" s="104"/>
      <c r="D17" s="104"/>
      <c r="E17" s="104"/>
      <c r="F17" s="104"/>
      <c r="G17" s="104"/>
      <c r="H17" s="104"/>
      <c r="I17" s="104"/>
      <c r="J17" s="104"/>
      <c r="K17" s="105"/>
    </row>
    <row r="18" spans="2:11">
      <c r="B18" s="106"/>
      <c r="C18" s="107"/>
      <c r="D18" s="107"/>
      <c r="E18" s="107"/>
      <c r="F18" s="107"/>
      <c r="G18" s="107"/>
      <c r="H18" s="107"/>
      <c r="I18" s="107"/>
      <c r="J18" s="107"/>
      <c r="K18" s="108"/>
    </row>
    <row r="19" spans="2:11" ht="12.75" customHeight="1">
      <c r="E19" s="4"/>
    </row>
    <row r="20" spans="2:11">
      <c r="B20" s="109" t="s">
        <v>2</v>
      </c>
      <c r="C20" s="110"/>
      <c r="D20" s="110"/>
      <c r="E20" s="110"/>
      <c r="F20" s="110"/>
      <c r="G20" s="110"/>
      <c r="H20" s="110"/>
      <c r="I20" s="110"/>
      <c r="J20" s="110"/>
      <c r="K20" s="111"/>
    </row>
    <row r="21" spans="2:11" ht="5.0999999999999996" customHeight="1">
      <c r="E21" s="4"/>
    </row>
    <row r="22" spans="2:11" ht="12.75" customHeight="1">
      <c r="B22" s="74" t="s">
        <v>7</v>
      </c>
      <c r="C22" s="75"/>
      <c r="D22" s="1"/>
      <c r="E22" s="4"/>
      <c r="H22" s="78" t="s">
        <v>29</v>
      </c>
      <c r="I22" s="79" t="s">
        <v>30</v>
      </c>
      <c r="J22" s="79" t="s">
        <v>30</v>
      </c>
      <c r="K22" s="80" t="s">
        <v>30</v>
      </c>
    </row>
    <row r="23" spans="2:11" ht="12.75" customHeight="1">
      <c r="B23" s="76" t="s">
        <v>9</v>
      </c>
      <c r="C23" s="77"/>
      <c r="D23" s="1"/>
      <c r="E23" s="4"/>
      <c r="H23" s="78" t="s">
        <v>21</v>
      </c>
      <c r="I23" s="79"/>
      <c r="J23" s="79"/>
      <c r="K23" s="80"/>
    </row>
    <row r="24" spans="2:11">
      <c r="B24" s="1"/>
      <c r="C24" s="1"/>
      <c r="D24" s="1"/>
      <c r="E24" s="4"/>
      <c r="F24" s="1"/>
      <c r="G24" s="1"/>
      <c r="H24" s="1"/>
      <c r="I24" s="1"/>
      <c r="J24" s="1"/>
      <c r="K24" s="1"/>
    </row>
    <row r="25" spans="2:11">
      <c r="B25" s="89" t="s">
        <v>20</v>
      </c>
      <c r="C25" s="18"/>
      <c r="D25" s="5"/>
      <c r="E25" s="87" t="s">
        <v>8</v>
      </c>
      <c r="F25" s="88"/>
      <c r="G25" s="88"/>
      <c r="H25" s="88"/>
      <c r="I25" s="88"/>
      <c r="J25" s="10"/>
      <c r="K25" s="10"/>
    </row>
    <row r="26" spans="2:11">
      <c r="B26" s="90"/>
      <c r="C26" s="18"/>
      <c r="D26" s="5"/>
      <c r="E26" s="21" t="s">
        <v>13</v>
      </c>
      <c r="F26" s="16" t="s">
        <v>12</v>
      </c>
      <c r="G26" s="17" t="s">
        <v>10</v>
      </c>
      <c r="H26" s="85" t="s">
        <v>15</v>
      </c>
      <c r="I26" s="86"/>
      <c r="J26" s="10"/>
      <c r="K26" s="10"/>
    </row>
    <row r="27" spans="2:11" ht="39.950000000000003" customHeight="1">
      <c r="B27" s="90"/>
      <c r="C27" s="18"/>
      <c r="D27" s="5"/>
      <c r="E27" s="42" t="s">
        <v>11</v>
      </c>
      <c r="F27" s="43" t="s">
        <v>12</v>
      </c>
      <c r="G27" s="43" t="s">
        <v>14</v>
      </c>
      <c r="H27" s="94"/>
      <c r="I27" s="95"/>
      <c r="J27" s="10"/>
      <c r="K27" s="10"/>
    </row>
    <row r="28" spans="2:11">
      <c r="B28" s="90"/>
      <c r="C28" s="81">
        <v>1</v>
      </c>
      <c r="D28" s="82"/>
      <c r="E28" s="47" t="s">
        <v>31</v>
      </c>
      <c r="F28" s="28">
        <v>8175</v>
      </c>
      <c r="G28" s="29">
        <f>IF(ISERROR(F28/$F$50),"",IF(F28/$F$50&lt;=0,"",(F28/$F$50)))</f>
        <v>0.21902210314802412</v>
      </c>
      <c r="H28" s="96" t="s">
        <v>26</v>
      </c>
      <c r="I28" s="97"/>
      <c r="J28" s="11"/>
      <c r="K28" s="11"/>
    </row>
    <row r="29" spans="2:11">
      <c r="B29" s="90"/>
      <c r="C29" s="83">
        <v>2</v>
      </c>
      <c r="D29" s="84"/>
      <c r="E29" s="48" t="s">
        <v>23</v>
      </c>
      <c r="F29" s="30">
        <v>700</v>
      </c>
      <c r="G29" s="31">
        <f t="shared" ref="G29:G48" si="0">IF(ISERROR(F29/$F$50),"",IF(F29/$F$50&lt;=0,"",(F29/$F$50)))</f>
        <v>1.8754186202277295E-2</v>
      </c>
      <c r="H29" s="92" t="s">
        <v>25</v>
      </c>
      <c r="I29" s="93"/>
      <c r="J29" s="11"/>
      <c r="K29" s="11"/>
    </row>
    <row r="30" spans="2:11">
      <c r="B30" s="90"/>
      <c r="C30" s="83">
        <v>3</v>
      </c>
      <c r="D30" s="84"/>
      <c r="E30" s="48" t="s">
        <v>32</v>
      </c>
      <c r="F30" s="30">
        <v>350</v>
      </c>
      <c r="G30" s="31">
        <f t="shared" si="0"/>
        <v>9.3770931011386473E-3</v>
      </c>
      <c r="H30" s="92" t="s">
        <v>25</v>
      </c>
      <c r="I30" s="93"/>
      <c r="J30" s="11"/>
      <c r="K30" s="11"/>
    </row>
    <row r="31" spans="2:11">
      <c r="B31" s="90"/>
      <c r="C31" s="83">
        <v>4</v>
      </c>
      <c r="D31" s="84"/>
      <c r="E31" s="48" t="s">
        <v>33</v>
      </c>
      <c r="F31" s="30">
        <v>900</v>
      </c>
      <c r="G31" s="31">
        <f t="shared" si="0"/>
        <v>2.4112525117213665E-2</v>
      </c>
      <c r="H31" s="92" t="s">
        <v>25</v>
      </c>
      <c r="I31" s="93"/>
      <c r="J31" s="11"/>
      <c r="K31" s="11"/>
    </row>
    <row r="32" spans="2:11">
      <c r="B32" s="90"/>
      <c r="C32" s="83">
        <v>5</v>
      </c>
      <c r="D32" s="84"/>
      <c r="E32" s="48" t="s">
        <v>24</v>
      </c>
      <c r="F32" s="30">
        <v>8300</v>
      </c>
      <c r="G32" s="31">
        <f t="shared" si="0"/>
        <v>0.22237106496985934</v>
      </c>
      <c r="H32" s="92" t="s">
        <v>26</v>
      </c>
      <c r="I32" s="93"/>
      <c r="J32" s="11"/>
      <c r="K32" s="11"/>
    </row>
    <row r="33" spans="2:11">
      <c r="B33" s="90"/>
      <c r="C33" s="83">
        <v>6</v>
      </c>
      <c r="D33" s="84"/>
      <c r="E33" s="48" t="s">
        <v>34</v>
      </c>
      <c r="F33" s="30">
        <v>12400</v>
      </c>
      <c r="G33" s="31">
        <f t="shared" si="0"/>
        <v>0.33221701272605492</v>
      </c>
      <c r="H33" s="92" t="s">
        <v>26</v>
      </c>
      <c r="I33" s="93"/>
      <c r="J33" s="11"/>
      <c r="K33" s="11"/>
    </row>
    <row r="34" spans="2:11">
      <c r="B34" s="90"/>
      <c r="C34" s="83">
        <v>7</v>
      </c>
      <c r="D34" s="84"/>
      <c r="E34" s="48" t="s">
        <v>35</v>
      </c>
      <c r="F34" s="30">
        <v>1700</v>
      </c>
      <c r="G34" s="31">
        <f t="shared" si="0"/>
        <v>4.554588077695914E-2</v>
      </c>
      <c r="H34" s="92" t="s">
        <v>26</v>
      </c>
      <c r="I34" s="93"/>
      <c r="J34" s="11"/>
      <c r="K34" s="11"/>
    </row>
    <row r="35" spans="2:11">
      <c r="B35" s="90"/>
      <c r="C35" s="83">
        <v>8</v>
      </c>
      <c r="D35" s="84"/>
      <c r="E35" s="48" t="s">
        <v>36</v>
      </c>
      <c r="F35" s="30">
        <v>700</v>
      </c>
      <c r="G35" s="31">
        <f t="shared" si="0"/>
        <v>1.8754186202277295E-2</v>
      </c>
      <c r="H35" s="92" t="s">
        <v>26</v>
      </c>
      <c r="I35" s="93"/>
      <c r="J35" s="11"/>
      <c r="K35" s="11"/>
    </row>
    <row r="36" spans="2:11">
      <c r="B36" s="90"/>
      <c r="C36" s="83">
        <v>9</v>
      </c>
      <c r="D36" s="84"/>
      <c r="E36" s="48" t="s">
        <v>37</v>
      </c>
      <c r="F36" s="30">
        <v>475</v>
      </c>
      <c r="G36" s="31">
        <f t="shared" si="0"/>
        <v>1.2726054922973878E-2</v>
      </c>
      <c r="H36" s="92" t="s">
        <v>26</v>
      </c>
      <c r="I36" s="93"/>
      <c r="J36" s="11"/>
      <c r="K36" s="11"/>
    </row>
    <row r="37" spans="2:11">
      <c r="B37" s="90"/>
      <c r="C37" s="83">
        <v>10</v>
      </c>
      <c r="D37" s="84"/>
      <c r="E37" s="48" t="s">
        <v>38</v>
      </c>
      <c r="F37" s="30">
        <v>300</v>
      </c>
      <c r="G37" s="31">
        <f t="shared" si="0"/>
        <v>8.0375083724045539E-3</v>
      </c>
      <c r="H37" s="92" t="s">
        <v>25</v>
      </c>
      <c r="I37" s="93"/>
      <c r="J37" s="11"/>
      <c r="K37" s="11"/>
    </row>
    <row r="38" spans="2:11">
      <c r="B38" s="90"/>
      <c r="C38" s="83">
        <v>11</v>
      </c>
      <c r="D38" s="84"/>
      <c r="E38" s="48" t="s">
        <v>39</v>
      </c>
      <c r="F38" s="30">
        <v>1000</v>
      </c>
      <c r="G38" s="31">
        <f t="shared" si="0"/>
        <v>2.6791694574681849E-2</v>
      </c>
      <c r="H38" s="92" t="s">
        <v>25</v>
      </c>
      <c r="I38" s="93"/>
      <c r="J38" s="11"/>
      <c r="K38" s="11"/>
    </row>
    <row r="39" spans="2:11">
      <c r="B39" s="90"/>
      <c r="C39" s="83">
        <v>12</v>
      </c>
      <c r="D39" s="84"/>
      <c r="E39" s="48" t="s">
        <v>40</v>
      </c>
      <c r="F39" s="30">
        <v>575</v>
      </c>
      <c r="G39" s="31">
        <f t="shared" si="0"/>
        <v>1.5405224380442064E-2</v>
      </c>
      <c r="H39" s="92" t="s">
        <v>26</v>
      </c>
      <c r="I39" s="93"/>
      <c r="J39" s="11"/>
      <c r="K39" s="11"/>
    </row>
    <row r="40" spans="2:11">
      <c r="B40" s="90"/>
      <c r="C40" s="83">
        <v>13</v>
      </c>
      <c r="D40" s="84"/>
      <c r="E40" s="48" t="s">
        <v>41</v>
      </c>
      <c r="F40" s="30">
        <v>775</v>
      </c>
      <c r="G40" s="31">
        <f t="shared" si="0"/>
        <v>2.0763563295378432E-2</v>
      </c>
      <c r="H40" s="92" t="s">
        <v>25</v>
      </c>
      <c r="I40" s="93"/>
      <c r="J40" s="11"/>
      <c r="K40" s="11"/>
    </row>
    <row r="41" spans="2:11">
      <c r="B41" s="90"/>
      <c r="C41" s="83">
        <v>14</v>
      </c>
      <c r="D41" s="84"/>
      <c r="E41" s="48" t="s">
        <v>42</v>
      </c>
      <c r="F41" s="30">
        <v>2500</v>
      </c>
      <c r="G41" s="31">
        <f t="shared" si="0"/>
        <v>6.6979236436704628E-2</v>
      </c>
      <c r="H41" s="92" t="s">
        <v>26</v>
      </c>
      <c r="I41" s="93"/>
      <c r="J41" s="11"/>
      <c r="K41" s="11"/>
    </row>
    <row r="42" spans="2:11">
      <c r="B42" s="90"/>
      <c r="C42" s="83">
        <v>15</v>
      </c>
      <c r="D42" s="84"/>
      <c r="E42" s="48" t="s">
        <v>43</v>
      </c>
      <c r="F42" s="30">
        <v>2500</v>
      </c>
      <c r="G42" s="31">
        <f t="shared" si="0"/>
        <v>6.6979236436704628E-2</v>
      </c>
      <c r="H42" s="92" t="s">
        <v>26</v>
      </c>
      <c r="I42" s="93"/>
      <c r="J42" s="11"/>
      <c r="K42" s="11"/>
    </row>
    <row r="43" spans="2:11">
      <c r="B43" s="90"/>
      <c r="C43" s="83">
        <v>16</v>
      </c>
      <c r="D43" s="84"/>
      <c r="E43" s="48"/>
      <c r="F43" s="30"/>
      <c r="G43" s="31" t="str">
        <f t="shared" si="0"/>
        <v/>
      </c>
      <c r="H43" s="92"/>
      <c r="I43" s="93"/>
      <c r="J43" s="11"/>
      <c r="K43" s="11"/>
    </row>
    <row r="44" spans="2:11">
      <c r="B44" s="90"/>
      <c r="C44" s="83">
        <v>17</v>
      </c>
      <c r="D44" s="84"/>
      <c r="E44" s="48"/>
      <c r="F44" s="30"/>
      <c r="G44" s="31" t="str">
        <f t="shared" si="0"/>
        <v/>
      </c>
      <c r="H44" s="92"/>
      <c r="I44" s="93"/>
      <c r="J44" s="11"/>
      <c r="K44" s="11"/>
    </row>
    <row r="45" spans="2:11">
      <c r="B45" s="90"/>
      <c r="C45" s="83">
        <v>18</v>
      </c>
      <c r="D45" s="84"/>
      <c r="E45" s="48"/>
      <c r="F45" s="30"/>
      <c r="G45" s="31" t="str">
        <f t="shared" si="0"/>
        <v/>
      </c>
      <c r="H45" s="92"/>
      <c r="I45" s="93"/>
      <c r="J45" s="11"/>
      <c r="K45" s="11"/>
    </row>
    <row r="46" spans="2:11">
      <c r="B46" s="90"/>
      <c r="C46" s="83">
        <v>19</v>
      </c>
      <c r="D46" s="84"/>
      <c r="E46" s="48"/>
      <c r="F46" s="30"/>
      <c r="G46" s="31" t="str">
        <f t="shared" si="0"/>
        <v/>
      </c>
      <c r="H46" s="92"/>
      <c r="I46" s="93"/>
      <c r="J46" s="11"/>
      <c r="K46" s="11"/>
    </row>
    <row r="47" spans="2:11">
      <c r="B47" s="90"/>
      <c r="C47" s="83">
        <v>20</v>
      </c>
      <c r="D47" s="84"/>
      <c r="E47" s="48"/>
      <c r="F47" s="30"/>
      <c r="G47" s="31" t="str">
        <f t="shared" si="0"/>
        <v/>
      </c>
      <c r="H47" s="92"/>
      <c r="I47" s="93"/>
      <c r="J47" s="11"/>
      <c r="K47" s="11"/>
    </row>
    <row r="48" spans="2:11">
      <c r="B48" s="90"/>
      <c r="C48" s="112">
        <v>21</v>
      </c>
      <c r="D48" s="113"/>
      <c r="E48" s="49"/>
      <c r="F48" s="32"/>
      <c r="G48" s="33" t="str">
        <f t="shared" si="0"/>
        <v/>
      </c>
      <c r="H48" s="98"/>
      <c r="I48" s="99"/>
      <c r="J48" s="11"/>
      <c r="K48" s="11"/>
    </row>
    <row r="49" spans="2:11" ht="5.0999999999999996" customHeight="1">
      <c r="B49" s="90"/>
      <c r="C49" s="18"/>
      <c r="E49" s="9"/>
      <c r="F49" s="9"/>
      <c r="G49" s="9"/>
      <c r="H49" s="22"/>
      <c r="I49" s="11"/>
      <c r="J49" s="11"/>
      <c r="K49" s="11"/>
    </row>
    <row r="50" spans="2:11">
      <c r="B50" s="90"/>
      <c r="C50" s="18"/>
      <c r="D50" s="5"/>
      <c r="E50" s="34" t="s">
        <v>17</v>
      </c>
      <c r="F50" s="35">
        <f>SUMIF(H28:H48,"Fixed Asset",F28:F48)</f>
        <v>37325</v>
      </c>
      <c r="G50" s="36">
        <f>IF(ISERROR(F50/$F$54),"",(F50/$F$54))</f>
        <v>0.9026602176541717</v>
      </c>
      <c r="H50" s="3"/>
      <c r="I50" s="11"/>
      <c r="J50" s="11"/>
      <c r="K50" s="11"/>
    </row>
    <row r="51" spans="2:11">
      <c r="B51" s="90"/>
      <c r="C51" s="18"/>
      <c r="D51" s="27"/>
      <c r="E51" s="37" t="s">
        <v>18</v>
      </c>
      <c r="F51" s="38">
        <f>SUMIF(H28:H48,"Operating Expense",F28:F48)</f>
        <v>4025</v>
      </c>
      <c r="G51" s="39">
        <f t="shared" ref="G51:G52" si="1">IF(ISERROR(F51/$F$54),"",(F51/$F$54))</f>
        <v>9.7339782345828296E-2</v>
      </c>
      <c r="H51" s="3"/>
      <c r="I51" s="11"/>
      <c r="J51" s="11"/>
      <c r="K51" s="11"/>
    </row>
    <row r="52" spans="2:11">
      <c r="B52" s="90"/>
      <c r="C52" s="18"/>
      <c r="D52" s="27"/>
      <c r="E52" s="37" t="s">
        <v>19</v>
      </c>
      <c r="F52" s="38">
        <f>SUMIF(H28:H48,"Initial Inventory",F28:F48)</f>
        <v>0</v>
      </c>
      <c r="G52" s="39">
        <f t="shared" si="1"/>
        <v>0</v>
      </c>
      <c r="H52" s="3"/>
      <c r="I52" s="11"/>
      <c r="J52" s="11"/>
      <c r="K52" s="11"/>
    </row>
    <row r="53" spans="2:11" ht="5.0999999999999996" customHeight="1">
      <c r="B53" s="90"/>
      <c r="C53" s="18"/>
      <c r="D53" s="27"/>
      <c r="H53" s="3"/>
      <c r="I53" s="11"/>
      <c r="J53" s="11"/>
      <c r="K53" s="11"/>
    </row>
    <row r="54" spans="2:11">
      <c r="B54" s="90"/>
      <c r="C54" s="18"/>
      <c r="D54" s="27"/>
      <c r="E54" s="40" t="str">
        <f>+CONCATENATE("Total Funds Required for ",H23)</f>
        <v>Total Funds Required for Startup of New Business</v>
      </c>
      <c r="F54" s="45">
        <f>SUM(F28:F48)</f>
        <v>41350</v>
      </c>
      <c r="G54" s="46">
        <f>SUM(G50:G52)</f>
        <v>1</v>
      </c>
      <c r="H54" s="3"/>
      <c r="I54" s="50"/>
      <c r="J54" s="11"/>
      <c r="K54" s="11"/>
    </row>
    <row r="55" spans="2:11" ht="5.0999999999999996" customHeight="1">
      <c r="B55" s="90"/>
      <c r="I55" s="11"/>
      <c r="J55" s="11"/>
      <c r="K55" s="11"/>
    </row>
    <row r="56" spans="2:11">
      <c r="B56" s="90"/>
      <c r="C56" s="18"/>
      <c r="D56" s="5"/>
      <c r="E56" s="40" t="s">
        <v>16</v>
      </c>
      <c r="F56" s="44">
        <v>30000</v>
      </c>
      <c r="H56" s="3"/>
      <c r="I56" s="11"/>
      <c r="J56" s="11"/>
      <c r="K56" s="11"/>
    </row>
    <row r="57" spans="2:11" ht="5.0999999999999996" customHeight="1">
      <c r="B57" s="90"/>
      <c r="C57" s="18"/>
      <c r="I57" s="11"/>
      <c r="J57" s="11"/>
      <c r="K57" s="11"/>
    </row>
    <row r="58" spans="2:11">
      <c r="B58" s="91"/>
      <c r="C58" s="18"/>
      <c r="D58" s="5"/>
      <c r="E58" s="40" t="str">
        <f>+CONCATENATE("Funding Required for ",H23)</f>
        <v>Funding Required for Startup of New Business</v>
      </c>
      <c r="F58" s="41">
        <f>IF(ISERROR(F54-F56),"",(F54-F56))</f>
        <v>11350</v>
      </c>
      <c r="H58" s="3"/>
      <c r="I58" s="11"/>
      <c r="J58" s="11"/>
      <c r="K58" s="11"/>
    </row>
    <row r="59" spans="2:11">
      <c r="B59" s="1"/>
      <c r="C59" s="1"/>
      <c r="D59" s="1"/>
      <c r="E59" s="4"/>
      <c r="F59" s="1"/>
      <c r="G59" s="2"/>
      <c r="H59" s="2"/>
      <c r="I59" s="1"/>
      <c r="J59" s="1"/>
      <c r="K59" s="1"/>
    </row>
    <row r="60" spans="2:11" ht="5.0999999999999996" customHeight="1">
      <c r="B60" s="72"/>
      <c r="C60" s="72"/>
      <c r="D60" s="72"/>
      <c r="E60" s="73"/>
      <c r="F60" s="72"/>
      <c r="G60" s="72"/>
      <c r="H60" s="72"/>
      <c r="I60" s="72"/>
      <c r="J60" s="72"/>
      <c r="K60" s="72"/>
    </row>
    <row r="62" spans="2:11" ht="12.75" customHeight="1"/>
    <row r="63" spans="2:11" ht="12.75" customHeight="1"/>
    <row r="64" spans="2:11" ht="12.75" customHeight="1"/>
    <row r="67" ht="5.0999999999999996" customHeight="1"/>
    <row r="89" ht="5.0999999999999996" customHeight="1"/>
    <row r="93" ht="5.0999999999999996" customHeight="1"/>
    <row r="95" ht="5.0999999999999996" customHeight="1"/>
    <row r="97" ht="5.0999999999999996" customHeight="1"/>
  </sheetData>
  <sheetProtection password="B843" sheet="1" objects="1" scenarios="1" selectLockedCells="1"/>
  <mergeCells count="54">
    <mergeCell ref="H39:I39"/>
    <mergeCell ref="H37:I37"/>
    <mergeCell ref="B2:K2"/>
    <mergeCell ref="C46:D46"/>
    <mergeCell ref="C47:D47"/>
    <mergeCell ref="C35:D35"/>
    <mergeCell ref="C30:D30"/>
    <mergeCell ref="C31:D31"/>
    <mergeCell ref="C32:D32"/>
    <mergeCell ref="C33:D33"/>
    <mergeCell ref="C34:D34"/>
    <mergeCell ref="H43:I43"/>
    <mergeCell ref="H44:I44"/>
    <mergeCell ref="H40:I40"/>
    <mergeCell ref="H41:I41"/>
    <mergeCell ref="H42:I42"/>
    <mergeCell ref="C48:D48"/>
    <mergeCell ref="C45:D45"/>
    <mergeCell ref="C36:D36"/>
    <mergeCell ref="C37:D37"/>
    <mergeCell ref="C42:D42"/>
    <mergeCell ref="C43:D43"/>
    <mergeCell ref="C44:D44"/>
    <mergeCell ref="C38:D38"/>
    <mergeCell ref="C39:D39"/>
    <mergeCell ref="C40:D40"/>
    <mergeCell ref="C41:D41"/>
    <mergeCell ref="B6:K10"/>
    <mergeCell ref="B4:K4"/>
    <mergeCell ref="B13:K13"/>
    <mergeCell ref="H22:K22"/>
    <mergeCell ref="B20:K20"/>
    <mergeCell ref="B15:K18"/>
    <mergeCell ref="B25:B58"/>
    <mergeCell ref="H38:I38"/>
    <mergeCell ref="H27:I27"/>
    <mergeCell ref="H28:I28"/>
    <mergeCell ref="H29:I29"/>
    <mergeCell ref="H30:I30"/>
    <mergeCell ref="H31:I31"/>
    <mergeCell ref="H32:I32"/>
    <mergeCell ref="H33:I33"/>
    <mergeCell ref="H34:I34"/>
    <mergeCell ref="H35:I35"/>
    <mergeCell ref="H36:I36"/>
    <mergeCell ref="H45:I45"/>
    <mergeCell ref="H46:I46"/>
    <mergeCell ref="H47:I47"/>
    <mergeCell ref="H48:I48"/>
    <mergeCell ref="H23:K23"/>
    <mergeCell ref="C28:D28"/>
    <mergeCell ref="C29:D29"/>
    <mergeCell ref="H26:I26"/>
    <mergeCell ref="E25:I25"/>
  </mergeCells>
  <phoneticPr fontId="1" type="noConversion"/>
  <conditionalFormatting sqref="H28:I48">
    <cfRule type="expression" dxfId="0" priority="3" stopIfTrue="1">
      <formula>AND(F28&lt;&gt;"",H28="")</formula>
    </cfRule>
  </conditionalFormatting>
  <dataValidations xWindow="740" yWindow="661" count="9">
    <dataValidation type="custom" showInputMessage="1" showErrorMessage="1" sqref="E58:F58 E54:G54 E50:G52 F27 G27:G48">
      <formula1>$J$11="YES"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promptTitle="Enter Company Name" prompt="Please enter the name of your company.  Our template will use this input from you to create the final output that you will need in your business plan." sqref="H22:K22">
      <formula1>$J$11="Yes"</formula1>
    </dataValidation>
    <dataValidation type="list" allowBlank="1" showInputMessage="1" showErrorMessage="1" sqref="J11">
      <formula1>"Yes,No"</formula1>
    </dataValidation>
    <dataValidation type="list" allowBlank="1" showInputMessage="1" showErrorMessage="1" errorTitle="Legal Disclaimer &amp; Copyright" error="You have failed to select &quot;Yes&quot; indicating your agreement to our Legal Disclaimer &amp; Copyright Information section at the begining of this template." sqref="H28:H48 I46:I48 I28:I44">
      <formula1>"Fixed Asset,Operating Expense,Initial Inventory"</formula1>
    </dataValidation>
    <dataValidation type="custom" allowBlank="1" showInputMessage="1" showErrorMessage="1" errorTitle="Legal Disclaimer &amp; Copyright" error="You have failed to select &quot;Yes&quot; indicating your agreement to our Legal Disclaimer &amp; Copyright Information section at the begining of this template." sqref="E56">
      <formula1>$J$11="Yes"</formula1>
    </dataValidation>
    <dataValidation type="list" showInputMessage="1" showErrorMessage="1" errorTitle="Legal Disclaimer &amp; Copyright" error="You have failed to select &quot;Yes&quot; in our Legal Disclaimer &amp; Copyright Information section at the begining of this template." promptTitle="Project Type Input" prompt="Please use the drop down list to select the nature of your project from Starting a new business, purchase of an existing busienss and Existing business needs.  Our template will use your input to create the appropriate header in the final output." sqref="H23:K23">
      <formula1>"Startup of New Business,Purchase of New Business,Existing Business Needs"</formula1>
    </dataValidation>
    <dataValidation type="custom" allowBlank="1" showInputMessage="1" showErrorMessage="1" errorTitle="Legal Disclaimer &amp; Copyright" error="You have failed to select &quot;Yes&quot; indicating your agreement to our Legal Disclaimer &amp; Copyright Information section at the begining of this template." promptTitle="Contribution from Owners" prompt="Please enter in the total amount of contribution from owners and partners.  Make sure that this number is the same as the number in the financials as well as the number in Template 2.5 ( Source of Funds )" sqref="F56">
      <formula1>$J$11="Yes"</formula1>
    </dataValidation>
    <dataValidation type="custom" allowBlank="1" showInputMessage="1" showErrorMessage="1" errorTitle="Legal Disclaimer &amp; Copyright" error="You have failed to select &quot;Yes&quot; indicating your agreement to our Legal Disclaimer &amp; Copyright Information section at the begining of this template." promptTitle="Enter Cost Amount" prompt="Please enter the cost in $ corresponding to each line item in the description field." sqref="F28:F48">
      <formula1>$J$9="Yes"</formula1>
    </dataValidation>
    <dataValidation type="custom" allowBlank="1" showInputMessage="1" showErrorMessage="1" errorTitle="Legal Disclaimer &amp; Copyright" error="You have failed to select &quot;Yes&quot; indicating your agreement to our Legal Disclaimer &amp; Copyright Information section at the begining of this template." promptTitle="Description of Cost" prompt="Pleaase enter a brief description of the cost.  For a detailed discussion on the kind of costs facing your business please visit our website." sqref="E28:E48">
      <formula1>$J$9="Yes"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8"/>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3.140625" style="6" customWidth="1"/>
    <col min="4" max="4" width="3.7109375" style="6" customWidth="1"/>
    <col min="5" max="5" width="41.42578125" style="6" customWidth="1"/>
    <col min="6" max="7" width="13.28515625" style="6" customWidth="1"/>
    <col min="8" max="8" width="3.7109375" style="6" customWidth="1"/>
    <col min="9" max="9" width="27.42578125" style="6" customWidth="1"/>
    <col min="10" max="16384" width="9.140625" style="6"/>
  </cols>
  <sheetData>
    <row r="1" spans="2:9" ht="20.100000000000001" customHeight="1"/>
    <row r="2" spans="2:9">
      <c r="B2" s="114" t="s">
        <v>4</v>
      </c>
      <c r="C2" s="114"/>
      <c r="D2" s="114"/>
      <c r="E2" s="114"/>
      <c r="F2" s="114"/>
      <c r="G2" s="114"/>
      <c r="H2" s="114"/>
      <c r="I2" s="114"/>
    </row>
    <row r="3" spans="2:9" ht="5.0999999999999996" customHeight="1">
      <c r="E3" s="7"/>
    </row>
    <row r="4" spans="2:9">
      <c r="B4" s="115" t="s">
        <v>28</v>
      </c>
      <c r="C4" s="116"/>
      <c r="D4" s="116"/>
      <c r="E4" s="116"/>
      <c r="F4" s="116"/>
      <c r="G4" s="116"/>
      <c r="H4" s="116"/>
      <c r="I4" s="117"/>
    </row>
    <row r="5" spans="2:9">
      <c r="B5" s="118"/>
      <c r="C5" s="119"/>
      <c r="D5" s="119"/>
      <c r="E5" s="119"/>
      <c r="F5" s="119"/>
      <c r="G5" s="119"/>
      <c r="H5" s="119"/>
      <c r="I5" s="120"/>
    </row>
    <row r="6" spans="2:9">
      <c r="B6" s="118"/>
      <c r="C6" s="119"/>
      <c r="D6" s="119"/>
      <c r="E6" s="119"/>
      <c r="F6" s="119"/>
      <c r="G6" s="119"/>
      <c r="H6" s="119"/>
      <c r="I6" s="120"/>
    </row>
    <row r="7" spans="2:9">
      <c r="B7" s="118"/>
      <c r="C7" s="119"/>
      <c r="D7" s="119"/>
      <c r="E7" s="119"/>
      <c r="F7" s="119"/>
      <c r="G7" s="119"/>
      <c r="H7" s="119"/>
      <c r="I7" s="120"/>
    </row>
    <row r="8" spans="2:9">
      <c r="B8" s="118"/>
      <c r="C8" s="119"/>
      <c r="D8" s="119"/>
      <c r="E8" s="119"/>
      <c r="F8" s="119"/>
      <c r="G8" s="119"/>
      <c r="H8" s="119"/>
      <c r="I8" s="120"/>
    </row>
    <row r="9" spans="2:9">
      <c r="B9" s="121"/>
      <c r="C9" s="122"/>
      <c r="D9" s="122"/>
      <c r="E9" s="122"/>
      <c r="F9" s="122"/>
      <c r="G9" s="122"/>
      <c r="H9" s="122"/>
      <c r="I9" s="123"/>
    </row>
    <row r="10" spans="2:9" ht="24.95" customHeight="1"/>
    <row r="11" spans="2:9">
      <c r="D11" s="51"/>
      <c r="E11" s="52"/>
      <c r="F11" s="52"/>
      <c r="G11" s="52"/>
      <c r="H11" s="53"/>
    </row>
    <row r="12" spans="2:9">
      <c r="D12" s="54"/>
      <c r="E12" s="124" t="str">
        <f>+IF(Input!H22="","",PROPER(Input!H22))</f>
        <v>Real Estate Funding Solutions</v>
      </c>
      <c r="F12" s="125"/>
      <c r="G12" s="126"/>
      <c r="H12" s="55"/>
    </row>
    <row r="13" spans="2:9">
      <c r="D13" s="54"/>
      <c r="E13" s="127" t="str">
        <f>+CONCATENATE("Estimate of Funds required for ",Input!H23)</f>
        <v>Estimate of Funds required for Startup of New Business</v>
      </c>
      <c r="F13" s="128"/>
      <c r="G13" s="129"/>
      <c r="H13" s="55"/>
    </row>
    <row r="14" spans="2:9">
      <c r="D14" s="54"/>
      <c r="E14" s="59" t="str">
        <f>+Input!E27</f>
        <v>Description of Cost</v>
      </c>
      <c r="F14" s="60" t="str">
        <f>+Input!F27</f>
        <v>Amount</v>
      </c>
      <c r="G14" s="61" t="str">
        <f>+Input!G27</f>
        <v>% of total</v>
      </c>
      <c r="H14" s="55"/>
    </row>
    <row r="15" spans="2:9" ht="5.0999999999999996" customHeight="1">
      <c r="D15" s="54"/>
      <c r="E15" s="62"/>
      <c r="F15" s="19"/>
      <c r="G15" s="63"/>
      <c r="H15" s="55"/>
    </row>
    <row r="16" spans="2:9">
      <c r="D16" s="54"/>
      <c r="E16" s="64" t="str">
        <f>+IF(Input!E28&lt;&gt;"",Input!E28,"")</f>
        <v>Capital Improvements to location</v>
      </c>
      <c r="F16" s="23">
        <f>+IF(Input!F28&lt;&gt;"",Input!F28,"")</f>
        <v>8175</v>
      </c>
      <c r="G16" s="65">
        <f>+IF(Input!G28&lt;&gt;"",Input!G28,"")</f>
        <v>0.21902210314802412</v>
      </c>
      <c r="H16" s="55"/>
    </row>
    <row r="17" spans="4:8">
      <c r="D17" s="54"/>
      <c r="E17" s="66" t="str">
        <f>+IF(Input!E29&lt;&gt;"",Input!E29,"")</f>
        <v>Bank Charges &amp; Fees</v>
      </c>
      <c r="F17" s="20">
        <f>+IF(Input!F29&lt;&gt;"",Input!F29,"")</f>
        <v>700</v>
      </c>
      <c r="G17" s="67">
        <f>+IF(Input!G29&lt;&gt;"",Input!G29,"")</f>
        <v>1.8754186202277295E-2</v>
      </c>
      <c r="H17" s="55"/>
    </row>
    <row r="18" spans="4:8">
      <c r="D18" s="54"/>
      <c r="E18" s="64" t="str">
        <f>+IF(Input!E30&lt;&gt;"",Input!E30,"")</f>
        <v>Business and Liablility Insurance</v>
      </c>
      <c r="F18" s="23">
        <f>+IF(Input!F30&lt;&gt;"",Input!F30,"")</f>
        <v>350</v>
      </c>
      <c r="G18" s="65">
        <f>+IF(Input!G30&lt;&gt;"",Input!G30,"")</f>
        <v>9.3770931011386473E-3</v>
      </c>
      <c r="H18" s="55"/>
    </row>
    <row r="19" spans="4:8">
      <c r="D19" s="54"/>
      <c r="E19" s="66" t="str">
        <f>+IF(Input!E31&lt;&gt;"",Input!E31,"")</f>
        <v>Miscelleaneous Expenses</v>
      </c>
      <c r="F19" s="20">
        <f>+IF(Input!F31&lt;&gt;"",Input!F31,"")</f>
        <v>900</v>
      </c>
      <c r="G19" s="67">
        <f>+IF(Input!G31&lt;&gt;"",Input!G31,"")</f>
        <v>2.4112525117213665E-2</v>
      </c>
      <c r="H19" s="55"/>
    </row>
    <row r="20" spans="4:8">
      <c r="D20" s="54"/>
      <c r="E20" s="64" t="str">
        <f>+IF(Input!E32&lt;&gt;"",Input!E32,"")</f>
        <v>Furniture &amp; Fixtures</v>
      </c>
      <c r="F20" s="23">
        <f>+IF(Input!F32&lt;&gt;"",Input!F32,"")</f>
        <v>8300</v>
      </c>
      <c r="G20" s="65">
        <f>+IF(Input!G32&lt;&gt;"",Input!G32,"")</f>
        <v>0.22237106496985934</v>
      </c>
      <c r="H20" s="55"/>
    </row>
    <row r="21" spans="4:8">
      <c r="D21" s="54"/>
      <c r="E21" s="66" t="str">
        <f>+IF(Input!E33&lt;&gt;"",Input!E33,"")</f>
        <v>Computer Hardware</v>
      </c>
      <c r="F21" s="20">
        <f>+IF(Input!F33&lt;&gt;"",Input!F33,"")</f>
        <v>12400</v>
      </c>
      <c r="G21" s="67">
        <f>+IF(Input!G33&lt;&gt;"",Input!G33,"")</f>
        <v>0.33221701272605492</v>
      </c>
      <c r="H21" s="55"/>
    </row>
    <row r="22" spans="4:8">
      <c r="D22" s="54"/>
      <c r="E22" s="64" t="str">
        <f>+IF(Input!E34&lt;&gt;"",Input!E34,"")</f>
        <v>Computer Software</v>
      </c>
      <c r="F22" s="23">
        <f>+IF(Input!F34&lt;&gt;"",Input!F34,"")</f>
        <v>1700</v>
      </c>
      <c r="G22" s="65">
        <f>+IF(Input!G34&lt;&gt;"",Input!G34,"")</f>
        <v>4.554588077695914E-2</v>
      </c>
      <c r="H22" s="55"/>
    </row>
    <row r="23" spans="4:8">
      <c r="D23" s="54"/>
      <c r="E23" s="66" t="str">
        <f>+IF(Input!E35&lt;&gt;"",Input!E35,"")</f>
        <v>Printers</v>
      </c>
      <c r="F23" s="20">
        <f>+IF(Input!F35&lt;&gt;"",Input!F35,"")</f>
        <v>700</v>
      </c>
      <c r="G23" s="67">
        <f>+IF(Input!G35&lt;&gt;"",Input!G35,"")</f>
        <v>1.8754186202277295E-2</v>
      </c>
      <c r="H23" s="55"/>
    </row>
    <row r="24" spans="4:8">
      <c r="D24" s="54"/>
      <c r="E24" s="64" t="str">
        <f>+IF(Input!E36&lt;&gt;"",Input!E36,"")</f>
        <v>Security System</v>
      </c>
      <c r="F24" s="23">
        <f>+IF(Input!F36&lt;&gt;"",Input!F36,"")</f>
        <v>475</v>
      </c>
      <c r="G24" s="65">
        <f>+IF(Input!G36&lt;&gt;"",Input!G36,"")</f>
        <v>1.2726054922973878E-2</v>
      </c>
      <c r="H24" s="55"/>
    </row>
    <row r="25" spans="4:8">
      <c r="D25" s="54"/>
      <c r="E25" s="66" t="str">
        <f>+IF(Input!E37&lt;&gt;"",Input!E37,"")</f>
        <v>Custom Stationery</v>
      </c>
      <c r="F25" s="20">
        <f>+IF(Input!F37&lt;&gt;"",Input!F37,"")</f>
        <v>300</v>
      </c>
      <c r="G25" s="67">
        <f>+IF(Input!G37&lt;&gt;"",Input!G37,"")</f>
        <v>8.0375083724045539E-3</v>
      </c>
      <c r="H25" s="55"/>
    </row>
    <row r="26" spans="4:8">
      <c r="D26" s="54"/>
      <c r="E26" s="64" t="str">
        <f>+IF(Input!E38&lt;&gt;"",Input!E38,"")</f>
        <v>Licensing Fees / Banking Department</v>
      </c>
      <c r="F26" s="23">
        <f>+IF(Input!F38&lt;&gt;"",Input!F38,"")</f>
        <v>1000</v>
      </c>
      <c r="G26" s="65">
        <f>+IF(Input!G38&lt;&gt;"",Input!G38,"")</f>
        <v>2.6791694574681849E-2</v>
      </c>
      <c r="H26" s="55"/>
    </row>
    <row r="27" spans="4:8">
      <c r="D27" s="54"/>
      <c r="E27" s="66" t="str">
        <f>+IF(Input!E39&lt;&gt;"",Input!E39,"")</f>
        <v>Outdoor Signage</v>
      </c>
      <c r="F27" s="20">
        <f>+IF(Input!F39&lt;&gt;"",Input!F39,"")</f>
        <v>575</v>
      </c>
      <c r="G27" s="67">
        <f>+IF(Input!G39&lt;&gt;"",Input!G39,"")</f>
        <v>1.5405224380442064E-2</v>
      </c>
      <c r="H27" s="55"/>
    </row>
    <row r="28" spans="4:8">
      <c r="D28" s="54"/>
      <c r="E28" s="64" t="str">
        <f>+IF(Input!E40&lt;&gt;"",Input!E40,"")</f>
        <v>Telephone System</v>
      </c>
      <c r="F28" s="23">
        <f>+IF(Input!F40&lt;&gt;"",Input!F40,"")</f>
        <v>775</v>
      </c>
      <c r="G28" s="65">
        <f>+IF(Input!G40&lt;&gt;"",Input!G40,"")</f>
        <v>2.0763563295378432E-2</v>
      </c>
      <c r="H28" s="55"/>
    </row>
    <row r="29" spans="4:8">
      <c r="D29" s="54"/>
      <c r="E29" s="66" t="str">
        <f>+IF(Input!E41&lt;&gt;"",Input!E41,"")</f>
        <v>Security Deposit</v>
      </c>
      <c r="F29" s="20">
        <f>+IF(Input!F41&lt;&gt;"",Input!F41,"")</f>
        <v>2500</v>
      </c>
      <c r="G29" s="67">
        <f>+IF(Input!G41&lt;&gt;"",Input!G41,"")</f>
        <v>6.6979236436704628E-2</v>
      </c>
      <c r="H29" s="55"/>
    </row>
    <row r="30" spans="4:8">
      <c r="D30" s="54"/>
      <c r="E30" s="64" t="str">
        <f>+IF(Input!E42&lt;&gt;"",Input!E42,"")</f>
        <v>Start up Cash</v>
      </c>
      <c r="F30" s="23">
        <f>+IF(Input!F42&lt;&gt;"",Input!F42,"")</f>
        <v>2500</v>
      </c>
      <c r="G30" s="65">
        <f>+IF(Input!G42&lt;&gt;"",Input!G42,"")</f>
        <v>6.6979236436704628E-2</v>
      </c>
      <c r="H30" s="55"/>
    </row>
    <row r="31" spans="4:8">
      <c r="D31" s="54"/>
      <c r="E31" s="66" t="str">
        <f>+IF(Input!E43&lt;&gt;"",Input!E43,"")</f>
        <v/>
      </c>
      <c r="F31" s="20" t="str">
        <f>+IF(Input!F43&lt;&gt;"",Input!F43,"")</f>
        <v/>
      </c>
      <c r="G31" s="67" t="str">
        <f>+IF(Input!G43&lt;&gt;"",Input!G43,"")</f>
        <v/>
      </c>
      <c r="H31" s="55"/>
    </row>
    <row r="32" spans="4:8">
      <c r="D32" s="54"/>
      <c r="E32" s="64" t="str">
        <f>+IF(Input!E44&lt;&gt;"",Input!E44,"")</f>
        <v/>
      </c>
      <c r="F32" s="23" t="str">
        <f>+IF(Input!F44&lt;&gt;"",Input!F44,"")</f>
        <v/>
      </c>
      <c r="G32" s="65" t="str">
        <f>+IF(Input!G44&lt;&gt;"",Input!G44,"")</f>
        <v/>
      </c>
      <c r="H32" s="55"/>
    </row>
    <row r="33" spans="4:8">
      <c r="D33" s="54"/>
      <c r="E33" s="66" t="str">
        <f>+IF(Input!E45&lt;&gt;"",Input!E45,"")</f>
        <v/>
      </c>
      <c r="F33" s="20" t="str">
        <f>+IF(Input!F45&lt;&gt;"",Input!F45,"")</f>
        <v/>
      </c>
      <c r="G33" s="67" t="str">
        <f>+IF(Input!G45&lt;&gt;"",Input!G45,"")</f>
        <v/>
      </c>
      <c r="H33" s="55"/>
    </row>
    <row r="34" spans="4:8">
      <c r="D34" s="54"/>
      <c r="E34" s="64" t="str">
        <f>+IF(Input!E46&lt;&gt;"",Input!E46,"")</f>
        <v/>
      </c>
      <c r="F34" s="23" t="str">
        <f>+IF(Input!F46&lt;&gt;"",Input!F46,"")</f>
        <v/>
      </c>
      <c r="G34" s="65" t="str">
        <f>+IF(Input!G46&lt;&gt;"",Input!G46,"")</f>
        <v/>
      </c>
      <c r="H34" s="55"/>
    </row>
    <row r="35" spans="4:8">
      <c r="D35" s="54"/>
      <c r="E35" s="66" t="str">
        <f>+IF(Input!E47&lt;&gt;"",Input!E47,"")</f>
        <v/>
      </c>
      <c r="F35" s="20" t="str">
        <f>+IF(Input!F47&lt;&gt;"",Input!F47,"")</f>
        <v/>
      </c>
      <c r="G35" s="67" t="str">
        <f>+IF(Input!G47&lt;&gt;"",Input!G47,"")</f>
        <v/>
      </c>
      <c r="H35" s="55"/>
    </row>
    <row r="36" spans="4:8">
      <c r="D36" s="54"/>
      <c r="E36" s="64" t="str">
        <f>+IF(Input!E48&lt;&gt;"",Input!E48,"")</f>
        <v/>
      </c>
      <c r="F36" s="23" t="str">
        <f>+IF(Input!F48&lt;&gt;"",Input!F48,"")</f>
        <v/>
      </c>
      <c r="G36" s="65" t="str">
        <f>+IF(Input!G48&lt;&gt;"",Input!G48,"")</f>
        <v/>
      </c>
      <c r="H36" s="55"/>
    </row>
    <row r="37" spans="4:8" ht="5.0999999999999996" customHeight="1">
      <c r="D37" s="54"/>
      <c r="E37" s="62"/>
      <c r="F37" s="26"/>
      <c r="G37" s="63"/>
      <c r="H37" s="55"/>
    </row>
    <row r="38" spans="4:8">
      <c r="D38" s="54"/>
      <c r="E38" s="68" t="str">
        <f>+IF(Input!E50&lt;&gt;"",Input!E50,"")</f>
        <v>Total Estimated Fixed Asset Purchase cost</v>
      </c>
      <c r="F38" s="24">
        <f>+IF(Input!F50&lt;&gt;"",Input!F50,"")</f>
        <v>37325</v>
      </c>
      <c r="G38" s="69">
        <f>+IF(Input!G50&lt;&gt;"",Input!G50,"")</f>
        <v>0.9026602176541717</v>
      </c>
      <c r="H38" s="55"/>
    </row>
    <row r="39" spans="4:8">
      <c r="D39" s="54"/>
      <c r="E39" s="68" t="str">
        <f>+IF(Input!E51&lt;&gt;"",Input!E51,"")</f>
        <v>Total Estimated Operating Expenses</v>
      </c>
      <c r="F39" s="24">
        <f>+IF(Input!F51&lt;&gt;"",Input!F51,"")</f>
        <v>4025</v>
      </c>
      <c r="G39" s="69">
        <f>+IF(Input!G51&lt;&gt;"",Input!G51,"")</f>
        <v>9.7339782345828296E-2</v>
      </c>
      <c r="H39" s="55"/>
    </row>
    <row r="40" spans="4:8">
      <c r="D40" s="54"/>
      <c r="E40" s="68" t="str">
        <f>+IF(Input!E52&lt;&gt;"",Input!E52,"")</f>
        <v>Total Estimated Initial Inventory</v>
      </c>
      <c r="F40" s="24">
        <f>+IF(Input!F52&lt;&gt;"",Input!F52,"")</f>
        <v>0</v>
      </c>
      <c r="G40" s="69">
        <f>+IF(Input!G52&lt;&gt;"",Input!G52,"")</f>
        <v>0</v>
      </c>
      <c r="H40" s="55"/>
    </row>
    <row r="41" spans="4:8" ht="5.0999999999999996" customHeight="1">
      <c r="D41" s="54"/>
      <c r="E41" s="62"/>
      <c r="F41" s="19"/>
      <c r="G41" s="63"/>
      <c r="H41" s="55"/>
    </row>
    <row r="42" spans="4:8">
      <c r="D42" s="54"/>
      <c r="E42" s="68" t="str">
        <f>+IF(Input!E54&lt;&gt;"",Input!E54,"")</f>
        <v>Total Funds Required for Startup of New Business</v>
      </c>
      <c r="F42" s="24">
        <f>+IF(Input!F54&lt;&gt;"",Input!F54,"")</f>
        <v>41350</v>
      </c>
      <c r="G42" s="69">
        <f>+IF(Input!G54&lt;&gt;"",Input!G54,"")</f>
        <v>1</v>
      </c>
      <c r="H42" s="55"/>
    </row>
    <row r="43" spans="4:8" ht="5.0999999999999996" customHeight="1">
      <c r="D43" s="54"/>
      <c r="E43" s="62"/>
      <c r="F43" s="26"/>
      <c r="G43" s="63"/>
      <c r="H43" s="55"/>
    </row>
    <row r="44" spans="4:8">
      <c r="D44" s="54"/>
      <c r="E44" s="64" t="str">
        <f>+IF(Input!E56&lt;&gt;"",Input!E56,"")</f>
        <v>Cash from Partners / Owners</v>
      </c>
      <c r="F44" s="23">
        <f>+IF(Input!F56&lt;&gt;"",Input!F56,"")</f>
        <v>30000</v>
      </c>
      <c r="G44" s="70"/>
      <c r="H44" s="55"/>
    </row>
    <row r="45" spans="4:8" ht="5.0999999999999996" customHeight="1">
      <c r="D45" s="54"/>
      <c r="E45" s="62"/>
      <c r="F45" s="26"/>
      <c r="G45" s="70"/>
      <c r="H45" s="55"/>
    </row>
    <row r="46" spans="4:8">
      <c r="D46" s="54"/>
      <c r="E46" s="71" t="str">
        <f>+IF(Input!E58&lt;&gt;"",Input!E58,"")</f>
        <v>Funding Required for Startup of New Business</v>
      </c>
      <c r="F46" s="25">
        <f>+IF(Input!F58&lt;&gt;"",Input!F58,"")</f>
        <v>11350</v>
      </c>
      <c r="G46" s="70"/>
      <c r="H46" s="55"/>
    </row>
    <row r="47" spans="4:8" ht="13.5">
      <c r="D47" s="54"/>
      <c r="E47" s="130" t="s">
        <v>3</v>
      </c>
      <c r="F47" s="131"/>
      <c r="G47" s="132"/>
      <c r="H47" s="55"/>
    </row>
    <row r="48" spans="4:8">
      <c r="D48" s="56"/>
      <c r="E48" s="57"/>
      <c r="F48" s="57"/>
      <c r="G48" s="57"/>
      <c r="H48" s="58"/>
    </row>
  </sheetData>
  <sheetProtection password="B843" sheet="1" objects="1" scenarios="1"/>
  <mergeCells count="5">
    <mergeCell ref="B2:I2"/>
    <mergeCell ref="B4:I9"/>
    <mergeCell ref="E12:G12"/>
    <mergeCell ref="E13:G13"/>
    <mergeCell ref="E47:G47"/>
  </mergeCells>
  <phoneticPr fontId="1" type="noConversion"/>
  <hyperlinks>
    <hyperlink ref="E4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2013-04-29T15:28:54Z</dcterms:modified>
</cp:coreProperties>
</file>